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834" firstSheet="8" activeTab="8"/>
  </bookViews>
  <sheets>
    <sheet name="DAFTAR FORMULIR" sheetId="1" state="hidden" r:id="rId1"/>
    <sheet name="PENCIPTAAN ARSIP_UP" sheetId="2" state="hidden" r:id="rId2"/>
    <sheet name="PENGGUNAAN ARSIP_UP" sheetId="3" state="hidden" r:id="rId3"/>
    <sheet name="PEMELIHARAAN_UP" sheetId="4" state="hidden" r:id="rId4"/>
    <sheet name="PENYUSUTAN_UP" sheetId="5" state="hidden" r:id="rId5"/>
    <sheet name="SDM_UP" sheetId="6" state="hidden" r:id="rId6"/>
    <sheet name="PRASAR_UP" sheetId="7" state="hidden" r:id="rId7"/>
    <sheet name="REKAP_UP" sheetId="8" state="hidden" r:id="rId8"/>
    <sheet name="PENCIPTAAN ARSIP_UK" sheetId="9" r:id="rId9"/>
    <sheet name="PENGGUNAAN_UK" sheetId="10" r:id="rId10"/>
    <sheet name="PEMELIHARAAN ARSIP INAKTIF_UK" sheetId="11" r:id="rId11"/>
    <sheet name="PENYUSUTAN_UK" sheetId="12" r:id="rId12"/>
    <sheet name="SDM_UK" sheetId="13" r:id="rId13"/>
    <sheet name="SARPRAS_UK" sheetId="14" r:id="rId14"/>
    <sheet name="REKAP NILAI UK " sheetId="15" r:id="rId15"/>
  </sheets>
  <externalReferences>
    <externalReference r:id="rId18"/>
    <externalReference r:id="rId19"/>
  </externalReferences>
  <definedNames>
    <definedName name="_xlnm.Print_Area" localSheetId="0">'DAFTAR FORMULIR'!$A$1:$C$25</definedName>
    <definedName name="_xlnm.Print_Area" localSheetId="10">'PEMELIHARAAN ARSIP INAKTIF_UK'!$B$1:$M$174</definedName>
    <definedName name="_xlnm.Print_Area" localSheetId="3">'PEMELIHARAAN_UP'!$A$1:$Q$362</definedName>
    <definedName name="_xlnm.Print_Area" localSheetId="8">'PENCIPTAAN ARSIP_UK'!$A$1:$P$88</definedName>
    <definedName name="_xlnm.Print_Area" localSheetId="1">'PENCIPTAAN ARSIP_UP'!$B$1:$Q$271</definedName>
    <definedName name="_xlnm.Print_Area" localSheetId="2">'PENGGUNAAN ARSIP_UP'!$A$1:$O$77</definedName>
    <definedName name="_xlnm.Print_Area" localSheetId="9">'PENGGUNAAN_UK'!$A$1:$P$80</definedName>
    <definedName name="_xlnm.Print_Area" localSheetId="11">'PENYUSUTAN_UK'!$A$1:$P$283</definedName>
    <definedName name="_xlnm.Print_Area" localSheetId="4">'PENYUSUTAN_UP'!$A$1:$Q$148</definedName>
    <definedName name="_xlnm.Print_Area" localSheetId="6">'PRASAR_UP'!$A$1:$N$119</definedName>
    <definedName name="_xlnm.Print_Area" localSheetId="14">'REKAP NILAI UK '!$A$2:$H$16</definedName>
    <definedName name="_xlnm.Print_Area" localSheetId="7">'REKAP_UP'!$A$2:$H$16</definedName>
    <definedName name="_xlnm.Print_Area" localSheetId="13">'SARPRAS_UK'!$B$1:$O$171</definedName>
    <definedName name="_xlnm.Print_Area" localSheetId="12">'SDM_UK'!$A$1:$P$208</definedName>
    <definedName name="_xlnm.Print_Area" localSheetId="5">'SDM_UP'!$A$1:$N$172</definedName>
  </definedNames>
  <calcPr fullCalcOnLoad="1"/>
</workbook>
</file>

<file path=xl/sharedStrings.xml><?xml version="1.0" encoding="utf-8"?>
<sst xmlns="http://schemas.openxmlformats.org/spreadsheetml/2006/main" count="1916" uniqueCount="928">
  <si>
    <t>ADA</t>
  </si>
  <si>
    <t>TIDAK</t>
  </si>
  <si>
    <t>YA/</t>
  </si>
  <si>
    <t>3.</t>
  </si>
  <si>
    <t>1.</t>
  </si>
  <si>
    <t>2.1.</t>
  </si>
  <si>
    <t>2.2.</t>
  </si>
  <si>
    <t>2.3.</t>
  </si>
  <si>
    <t>1.1.</t>
  </si>
  <si>
    <t>1.2.</t>
  </si>
  <si>
    <t>1.3.</t>
  </si>
  <si>
    <t>1.5.</t>
  </si>
  <si>
    <t>1.6.</t>
  </si>
  <si>
    <t>1.4.</t>
  </si>
  <si>
    <t>2.</t>
  </si>
  <si>
    <t>Nama Instansi</t>
  </si>
  <si>
    <t>: ………………………………………………….............................</t>
  </si>
  <si>
    <t xml:space="preserve">Alamat               </t>
  </si>
  <si>
    <t>YA</t>
  </si>
  <si>
    <t>ASPEK PENGELOLAAN ARSIP DINAMIS</t>
  </si>
  <si>
    <t>•</t>
  </si>
  <si>
    <t>Unit pengolah melaksanakan pemberkasan arsip aktif</t>
  </si>
  <si>
    <t>TIDAK/</t>
  </si>
  <si>
    <t>BELUM</t>
  </si>
  <si>
    <t>- Hanya dilakukan terhadap arsip yang dibuat</t>
  </si>
  <si>
    <t>- Hanya dilakukan terhadap arsip yang diterima</t>
  </si>
  <si>
    <t>Unit pengolah menyusun daftar arsip aktif</t>
  </si>
  <si>
    <t>Unit Pengolah menyampaian daftar arsip aktifnya kepada Unit Kearsipan paling lama 6 (enam) bulan setelah pelaksanaan kegiatan</t>
  </si>
  <si>
    <t>Daftar berkas:</t>
  </si>
  <si>
    <t>a. unit pengolah</t>
  </si>
  <si>
    <t>b. nomor berkas</t>
  </si>
  <si>
    <t>c. kode klasifikasi</t>
  </si>
  <si>
    <t>d. uraian informasi berkas</t>
  </si>
  <si>
    <t>e. kurun waktu</t>
  </si>
  <si>
    <t>f. jumlah</t>
  </si>
  <si>
    <t>Daftar isi berkas:</t>
  </si>
  <si>
    <t>a. nomor berkas</t>
  </si>
  <si>
    <t>d. uraian informasi arsip</t>
  </si>
  <si>
    <t>e. tanggal</t>
  </si>
  <si>
    <t>Unit pengolah melaksanakan penyimpanan arsip</t>
  </si>
  <si>
    <t>Arsip yang disimpan oleh unit pengolah tidak melewati retensi arsip aktif sesuai Jadwal Retensi Arsip (JRA)</t>
  </si>
  <si>
    <t>Jika terdapat arsip yang telah disimpan namun belum terdaftar di dalam daftar arsip aktif, maka pertanyaan poin 2.2 di atas harus dinyatakan "Tidak".</t>
  </si>
  <si>
    <t>Unit Pengolah melaksanakan alih media arsip aktif.</t>
  </si>
  <si>
    <t>Arsip aktif yang dialihmediakan tetap disimpan oleh Unit Pengolah.</t>
  </si>
  <si>
    <t>Alih media arsip aktif diautentikasi oleh pimpinan di lingkungan pencipta arsip dengan memberikan tanda tertentu yang dilekatkan, terasosiasi atau terkait dengan arsip hasil alih media.</t>
  </si>
  <si>
    <t>Pelaksanaan alih media arsip aktif disertai dengan pembuatan berita acara alih media arsip.</t>
  </si>
  <si>
    <t>Berita acara alih media arsip aktif memuat informasi:</t>
  </si>
  <si>
    <t>a. waktu pelaksanaan</t>
  </si>
  <si>
    <t>b. tempat pelaksanaan</t>
  </si>
  <si>
    <t>c. jenis media</t>
  </si>
  <si>
    <t>d. jumlah arsip</t>
  </si>
  <si>
    <t>e. keterangan proses alih media yang dilakukan</t>
  </si>
  <si>
    <t>f. pelaksana</t>
  </si>
  <si>
    <t>g. penandatangan oleh pimpinan unit pengolah.</t>
  </si>
  <si>
    <t>Pelaksanaan alih media arsip aktif disertai dengan pembuatan daftar arsip aktif yang dialihmediakan.</t>
  </si>
  <si>
    <t>Daftar arsip aktif yang dialihmediakan memuat informasi:</t>
  </si>
  <si>
    <t>b. nomor urut</t>
  </si>
  <si>
    <t>c. jenis arsip</t>
  </si>
  <si>
    <t>Daftar arsip aktif yang dialihmediakan telah disusun sesuai ketentuan peraturan perundang-undangan.</t>
  </si>
  <si>
    <t>Berita acara alih media arsip aktif telah disusun sesuai ketentuan peraturan perundang-undangan.</t>
  </si>
  <si>
    <t>1. Asas Penataan Arsip Inaktif</t>
  </si>
  <si>
    <t>2. Kegiatan Penataan Arsip Inaktif</t>
  </si>
  <si>
    <t>Unit Kearsipan melakukan pengaturan fisik arsip inaktif dalam rangka kemudahan penemuan kembali arsip inaktif.</t>
  </si>
  <si>
    <t>Daftar arsip inaktif:</t>
  </si>
  <si>
    <t>a. pencipta arsip</t>
  </si>
  <si>
    <t>b. unit pengolah</t>
  </si>
  <si>
    <t>c. nomor arsip</t>
  </si>
  <si>
    <t>d. kode klasifikasi</t>
  </si>
  <si>
    <t>e. uraian informasi arsip</t>
  </si>
  <si>
    <t>f. kurun waktu</t>
  </si>
  <si>
    <t>g. jumlah</t>
  </si>
  <si>
    <t>h. keterangan</t>
  </si>
  <si>
    <t>Unit Kearsipan melaksanakan penyimpanan arsip inaktif</t>
  </si>
  <si>
    <t>Alih Media Arsip Inaktif</t>
  </si>
  <si>
    <t>Alih Media Arsip Aktif</t>
  </si>
  <si>
    <t>Penyimpanan Arsip Aktif</t>
  </si>
  <si>
    <t>Unit Kearsipan melaksanakan alih media arsip inaktif.</t>
  </si>
  <si>
    <t>Arsip inaktif yang dialihmediakan tetap disimpan oleh Unit Kearsipan.</t>
  </si>
  <si>
    <t>Alih media arsip inaktif diautentikasi oleh pimpinan di lingkungan pencipta arsip dengan memberikan tanda tertentu yang dilekatkan, terasosiasi atau terkait dengan arsip hasil alih media.</t>
  </si>
  <si>
    <t>Pelaksanaan alih media arsip inaktif disertai dengan pembuatan berita acara alih media arsip.</t>
  </si>
  <si>
    <t>Berita acara alih media arsip inaktif telah disusun sesuai ketentuan peraturan perundang-undangan.</t>
  </si>
  <si>
    <t>Berita acara alih media arsip inaktif memuat informasi:</t>
  </si>
  <si>
    <t>Pelaksanaan alih media arsip inaktif disertai dengan pembuatan daftar arsip inaktif yang dialihmediakan.</t>
  </si>
  <si>
    <t>Daftar arsip inaktif yang dialihmediakan telah disusun sesuai ketentuan peraturan perundang-undangan.</t>
  </si>
  <si>
    <t>Daftar arsip inaktif yang dialihmediakan memuat informasi:</t>
  </si>
  <si>
    <t>Jika pengaturan fisik arsip tidak memudahkan penemuan kembali, maka pertanyaan pada poin 2.1. di atas harus dinyatakan "Tidak".</t>
  </si>
  <si>
    <t>2.4.</t>
  </si>
  <si>
    <t>1.7.</t>
  </si>
  <si>
    <t>3.2.</t>
  </si>
  <si>
    <t>3.2.1.</t>
  </si>
  <si>
    <t>3.2.2.</t>
  </si>
  <si>
    <t>3.3.</t>
  </si>
  <si>
    <t>NAMA FORMULIR</t>
  </si>
  <si>
    <t>UNIT PENGOLAH</t>
  </si>
  <si>
    <t>UNIT KEARSIPAN</t>
  </si>
  <si>
    <t>PENGELOLAAN ARSIP DINAMIS</t>
  </si>
  <si>
    <t>SUMBER DAYA MANUSIA KEARSIPAN</t>
  </si>
  <si>
    <t>PRASARANA DAN SARANA KEARSIPAN</t>
  </si>
  <si>
    <t>SUB ASPEK PENCIPTAAN ARSIP</t>
  </si>
  <si>
    <t xml:space="preserve">A. </t>
  </si>
  <si>
    <t>PEMBUATAN ARSIP</t>
  </si>
  <si>
    <t>Kesesuaian terhadap Tata Naskah Dinas Pencipta Arsip</t>
  </si>
  <si>
    <t xml:space="preserve">1.1. </t>
  </si>
  <si>
    <t xml:space="preserve">Penomoran Naskah Dinas </t>
  </si>
  <si>
    <t>1.1.1.</t>
  </si>
  <si>
    <t>1.1.2.</t>
  </si>
  <si>
    <t xml:space="preserve">Pencantuman Kode Klasifikasi Arsip pada Naskah Dinas </t>
  </si>
  <si>
    <t xml:space="preserve">Surat Perintah </t>
  </si>
  <si>
    <t xml:space="preserve">Surat Dinas </t>
  </si>
  <si>
    <t xml:space="preserve">Nota Dinas </t>
  </si>
  <si>
    <t xml:space="preserve">Penggunaan Kertas Naskah Dinas </t>
  </si>
  <si>
    <t>1.2.1.</t>
  </si>
  <si>
    <t xml:space="preserve">Ukuran Kertas </t>
  </si>
  <si>
    <t>1.2.2.</t>
  </si>
  <si>
    <t xml:space="preserve">Struktur Naskah Dinas </t>
  </si>
  <si>
    <t>1.3.1.</t>
  </si>
  <si>
    <t xml:space="preserve">Kepala Naskah Dinas </t>
  </si>
  <si>
    <t>1.3.2.</t>
  </si>
  <si>
    <t xml:space="preserve">Batang Tubuh /Isi Naskah Dinas </t>
  </si>
  <si>
    <t xml:space="preserve">Kaki Naskah Dinas </t>
  </si>
  <si>
    <t>Format Naskah Dinas</t>
  </si>
  <si>
    <t>1.4.1.</t>
  </si>
  <si>
    <t xml:space="preserve">Jenis Huruf </t>
  </si>
  <si>
    <t xml:space="preserve">Ukuran Huruf </t>
  </si>
  <si>
    <t>1.4.3.</t>
  </si>
  <si>
    <t xml:space="preserve">Kata Penyambung Perpindahan Halaman </t>
  </si>
  <si>
    <t>1.4.4.</t>
  </si>
  <si>
    <t>Penentuan Batas/Ruang Tepi</t>
  </si>
  <si>
    <t>1.4.5.</t>
  </si>
  <si>
    <t xml:space="preserve">Nomor Halaman </t>
  </si>
  <si>
    <t>1.4.6.</t>
  </si>
  <si>
    <t xml:space="preserve">Tembusan </t>
  </si>
  <si>
    <t>1.4.7.</t>
  </si>
  <si>
    <t xml:space="preserve">Lampiran </t>
  </si>
  <si>
    <t xml:space="preserve">untuk sampling cari naskah dinas yang terdapat lampiran </t>
  </si>
  <si>
    <t>Penggunaan Logo Lembaga/Lambang Negara</t>
  </si>
  <si>
    <t xml:space="preserve">Penggunaan Cap Dinas </t>
  </si>
  <si>
    <t>1.6.1.</t>
  </si>
  <si>
    <t xml:space="preserve">Bentuk Cap Dinas </t>
  </si>
  <si>
    <t>1.6.2.</t>
  </si>
  <si>
    <t xml:space="preserve">Warna Cap Dinas </t>
  </si>
  <si>
    <t xml:space="preserve">Penandatanganan Naskah Dinas </t>
  </si>
  <si>
    <t>1.7.1.</t>
  </si>
  <si>
    <t>1.7.2.</t>
  </si>
  <si>
    <t>Pelimpahan Wewenang Penandatanganan Naskah Dinas (a.n., u.b., plt., plh.)</t>
  </si>
  <si>
    <t xml:space="preserve">Pengamanan Naskah Dinas </t>
  </si>
  <si>
    <t>(Perlakuan Terhadap Naskah Dinas Berdasarkan Klasifikasi Keamanan)</t>
  </si>
  <si>
    <t xml:space="preserve">Pemberian Kode Derajat Klasifikasi Keamanan </t>
  </si>
  <si>
    <t>• Sangat Rahasia (SR)</t>
  </si>
  <si>
    <t xml:space="preserve">Jumlah ceklis "PILIHAN" tidak mempengaruhi nilai  </t>
  </si>
  <si>
    <t>• Rahasia (R)</t>
  </si>
  <si>
    <t>• Terbatas (T)</t>
  </si>
  <si>
    <t>• Biasa (B)</t>
  </si>
  <si>
    <t xml:space="preserve">2.2. </t>
  </si>
  <si>
    <t>Pengendalian Naskah Dinas Keluar</t>
  </si>
  <si>
    <t xml:space="preserve">3.1. </t>
  </si>
  <si>
    <t xml:space="preserve">Pencatatan </t>
  </si>
  <si>
    <t xml:space="preserve">• Buku Agenda </t>
  </si>
  <si>
    <t xml:space="preserve">• Kartu Kendali </t>
  </si>
  <si>
    <t xml:space="preserve">• Takah </t>
  </si>
  <si>
    <t xml:space="preserve">• Agenda Elektronik </t>
  </si>
  <si>
    <t xml:space="preserve">Penggandaan </t>
  </si>
  <si>
    <t xml:space="preserve">Pengiriman </t>
  </si>
  <si>
    <t>3.4.</t>
  </si>
  <si>
    <t xml:space="preserve">Penyimpanan </t>
  </si>
  <si>
    <t xml:space="preserve">Penggunaan Amplop </t>
  </si>
  <si>
    <t xml:space="preserve">untuk sampling lihat amplop kosong/surat yang akan dikirim dan sudah disertai amplop apakah sesuai standar tata naskah dinas atau tidak </t>
  </si>
  <si>
    <t xml:space="preserve">B. </t>
  </si>
  <si>
    <t>PENERIMAAN ARSIP</t>
  </si>
  <si>
    <t xml:space="preserve">1. </t>
  </si>
  <si>
    <t xml:space="preserve">Pengendalian Naskah Dinas Masuk </t>
  </si>
  <si>
    <t xml:space="preserve">Penerimaan </t>
  </si>
  <si>
    <t xml:space="preserve">1.2. </t>
  </si>
  <si>
    <t xml:space="preserve">1.3. </t>
  </si>
  <si>
    <t xml:space="preserve">Pengarahan </t>
  </si>
  <si>
    <t xml:space="preserve">Penyampaian </t>
  </si>
  <si>
    <t>C</t>
  </si>
  <si>
    <t xml:space="preserve">KETENTUAN TAMBAHAN </t>
  </si>
  <si>
    <t>Nilai total pemenuhan ketentuan internal</t>
  </si>
  <si>
    <t>Unit Pengolah</t>
  </si>
  <si>
    <t>Sarana Peminjaman Arsip</t>
  </si>
  <si>
    <t>Buku Peminjaman/Formulir Peminjaman</t>
  </si>
  <si>
    <t>Ketersediaan Arsip Aktif</t>
  </si>
  <si>
    <t>3.1. Unit Pengolah</t>
  </si>
  <si>
    <t xml:space="preserve">Penyajian arsip aktif bagi kepentingan pengguna internal </t>
  </si>
  <si>
    <t xml:space="preserve">3.1.1. </t>
  </si>
  <si>
    <t>Unit Pengolah menyajikan arsip aktif untuk kepentingan pengguna internal</t>
  </si>
  <si>
    <t>Psl 37 (!) PP28 th 2012</t>
  </si>
  <si>
    <t xml:space="preserve">3.1.2. </t>
  </si>
  <si>
    <t xml:space="preserve">Unit Pengolah menyajikan arsip aktif  untuk kepentingan pengguna internal berdasarkan sistem klasifikasi keamanan dan akses arsip dinamis </t>
  </si>
  <si>
    <t>Psl 38 PP 28 th 2012</t>
  </si>
  <si>
    <t>Penyajian arsip aktif bagi kepentingan pengguna eksternal</t>
  </si>
  <si>
    <t xml:space="preserve">Unit pengolah menyajikan arsip aktif untuk kepentingan pengguna eksternal </t>
  </si>
  <si>
    <t xml:space="preserve">a. </t>
  </si>
  <si>
    <t>Publik/Masyarakat</t>
  </si>
  <si>
    <t>b.</t>
  </si>
  <si>
    <t>Pengawas Eksternal</t>
  </si>
  <si>
    <t>c.</t>
  </si>
  <si>
    <t>Penegak Hukum</t>
  </si>
  <si>
    <t>Unit Pengolah menyajikan arsip aktif  untuk kepentingan pengguna eksternal berdasarkan sistem klasifikasi keamanan dan akses arsip dinamis</t>
  </si>
  <si>
    <t>Unit Kearsipan</t>
  </si>
  <si>
    <t>Ketersediaan Arsip Inaktif</t>
  </si>
  <si>
    <t xml:space="preserve">Penyajian arsip inaktif bagi kepentingan pengguna internal </t>
  </si>
  <si>
    <t>Unit Kearsipan menyajikan arsip inaktif untuk kepentingan pengguna internal</t>
  </si>
  <si>
    <t xml:space="preserve">Unit Kearsipan menyajikan arsip inaktif untuk kepentingan pengguna internal berdasarkan sistem klasifikasi keamanan dan akses arsip dinamis </t>
  </si>
  <si>
    <t>Penyajian arsip inaktif bagi kepentingan pengguna eksternal</t>
  </si>
  <si>
    <t xml:space="preserve">Unit Kearsipan menyajikan arsip inaktif untuk kepentingan pengguna eksternal </t>
  </si>
  <si>
    <t>Unit Kearsipan menyajikan arsip inaktif untuk kepentingan pengguna eksternal berdasarkan sistem klasifikasi keamanan dan akses arsip dinamis</t>
  </si>
  <si>
    <t xml:space="preserve">Pencatatan/Registrasi </t>
  </si>
  <si>
    <t xml:space="preserve">2.1. </t>
  </si>
  <si>
    <t>Penerimaan naskah dinas dianggap sah apabila diterima oleh petugas atau pihak yang berhak menerima di unit kearsipan</t>
  </si>
  <si>
    <t>Penerimaan arsip diregistrasi oleh pihak yang menerima</t>
  </si>
  <si>
    <t>Arsip yang diterima didistribusikan kepada unit pengolah diikuti dengan tindakan pengendalian</t>
  </si>
  <si>
    <t>2.3.1.</t>
  </si>
  <si>
    <t>Pencatatan</t>
  </si>
  <si>
    <t>• Takah</t>
  </si>
  <si>
    <t>• Agenda Elektronik</t>
  </si>
  <si>
    <t>2.3.2.</t>
  </si>
  <si>
    <t>2.3.3.</t>
  </si>
  <si>
    <t>VARIABEL</t>
  </si>
  <si>
    <t>SKOR</t>
  </si>
  <si>
    <t xml:space="preserve">SUB ASPEK PEMELIHARAAN ARSIP INAKTIF </t>
  </si>
  <si>
    <t>2.1</t>
  </si>
  <si>
    <t>Penyusunan daftar arsip vital memenuhi ketentuan peraturan perundang-undangan:</t>
  </si>
  <si>
    <t>3.1.</t>
  </si>
  <si>
    <t>Metode pelindungan arsip vital</t>
  </si>
  <si>
    <t>Pengamanan fisik</t>
  </si>
  <si>
    <t>Pengaturan akses</t>
  </si>
  <si>
    <t>Pengaturan ruang simpan</t>
  </si>
  <si>
    <t>Penggunaan sistem alarm</t>
  </si>
  <si>
    <t>Struktur bangunan</t>
  </si>
  <si>
    <t>Pengamanan informasi arsip</t>
  </si>
  <si>
    <t>Kartu identifikasi individu pengguna arsip</t>
  </si>
  <si>
    <t>Mengatur akses petugas kearsipan</t>
  </si>
  <si>
    <t>Menyusun prosedur tetap</t>
  </si>
  <si>
    <t xml:space="preserve">Memberi kode rahasia kepada arsip </t>
  </si>
  <si>
    <t>Kontrol akses</t>
  </si>
  <si>
    <t>Lokasi penyimpanan arsip vital</t>
  </si>
  <si>
    <t>Penyelamatan pasca musibah</t>
  </si>
  <si>
    <t>Evakuasi arsip vital</t>
  </si>
  <si>
    <t>Identifikasi jenis arsip yang mengalamai kerusakan</t>
  </si>
  <si>
    <t>Recovery</t>
  </si>
  <si>
    <t>Stabilisasi dan perlindungan arsip yang dievakuasi</t>
  </si>
  <si>
    <t>Penilaian tingkat kerusakan dan spesifikasi kebutuhan pemulihan</t>
  </si>
  <si>
    <t>Pelaksanaan penyelamatan</t>
  </si>
  <si>
    <t>Penyimpanan kembali arsip vital</t>
  </si>
  <si>
    <t>4.</t>
  </si>
  <si>
    <t>Evaluasi</t>
  </si>
  <si>
    <t>Unit pengolah menyimpan arsip terjaga</t>
  </si>
  <si>
    <t>Arsip Kependudukan</t>
  </si>
  <si>
    <t>Arsip Kewilayahan</t>
  </si>
  <si>
    <t>Arsip Kepulauan</t>
  </si>
  <si>
    <t>Arsip Perbatasan</t>
  </si>
  <si>
    <t>Arsip Perjanjian Internasional</t>
  </si>
  <si>
    <t>Arsip Kontrak Karya</t>
  </si>
  <si>
    <t>Pelaporan Arsip Terjaga</t>
  </si>
  <si>
    <t xml:space="preserve">Pengamanan Fisik dan Informasi </t>
  </si>
  <si>
    <t>: …………………………..</t>
  </si>
  <si>
    <t>Kedudukan Hukum</t>
  </si>
  <si>
    <t>Mandiri</t>
  </si>
  <si>
    <t>Independen</t>
  </si>
  <si>
    <t>Kewenangan</t>
  </si>
  <si>
    <t>Kompetensi</t>
  </si>
  <si>
    <t xml:space="preserve">Memenuhi Persyaratan Kompetensi </t>
  </si>
  <si>
    <t>●</t>
  </si>
  <si>
    <t>Sertifikasi Kearsipan</t>
  </si>
  <si>
    <t>Arsiparis Terampil</t>
  </si>
  <si>
    <t>1.1</t>
  </si>
  <si>
    <t xml:space="preserve"> Orang</t>
  </si>
  <si>
    <t>Arsiparis Penyelia</t>
  </si>
  <si>
    <t>Pendidikan</t>
  </si>
  <si>
    <t>S1/D4 Kearsipan</t>
  </si>
  <si>
    <t>S1 Selain Kearsipan</t>
  </si>
  <si>
    <t>D3 Kearsipan</t>
  </si>
  <si>
    <t>D3 Selain Kearsipan</t>
  </si>
  <si>
    <t>Rekrutmen</t>
  </si>
  <si>
    <t>Impasing</t>
  </si>
  <si>
    <t>Diklat Penciptaan</t>
  </si>
  <si>
    <t>Unit Pengolah memiliki pengelola arsip</t>
  </si>
  <si>
    <t>(pengelola arsip adalah pegawai negeri atau pegawai lainnya yang menduduki jabatan yang fungsi, tugas, dan tanggung jawabnya melaksanakan kegiatan kearsipan)</t>
  </si>
  <si>
    <t xml:space="preserve">Persyaratan Kompetensi Pengelola Arsip </t>
  </si>
  <si>
    <t>Jumlah Pengelola Arsip (PNS)</t>
  </si>
  <si>
    <t>Gol II/setara</t>
  </si>
  <si>
    <t>Gol III/setara</t>
  </si>
  <si>
    <t>Gol IV/setara</t>
  </si>
  <si>
    <t>2.5.</t>
  </si>
  <si>
    <t>SLTA</t>
  </si>
  <si>
    <t>Jumlah Pengelola Arsip (kontrak/tidak Tetap)</t>
  </si>
  <si>
    <t>PP No. 28 Tahun 2012 tentang Pelaksanaan UU No. 43 Tahun 2009 tentang Kearsipan</t>
  </si>
  <si>
    <t>Lokasi:</t>
  </si>
  <si>
    <t>Angka 5.1 Lampiran Keputusan Kepala ANRI Nomor 03 Tahun 2000 tentang Standar Minimal Gedung dan Ruang Penyimpanan Arsip Inaktif, mengamanatkan: 1. Lokasi gedung penyimpanan arsip berada didaerah yang jauh dari segala sesuatu yang dapat membahayakan atau mengganggu keamanan fisik dan informasi arsip; 2. Lokasi Gedung Penyimpanan Arsip Inaktif dapat berada di lingkungan kantor atau di luar lingkungan kantor; 3. Gedung Penyimpanan Arsip Inaktif di luar lingkungan kantor perlu memperhatikan ketentuan: a. Lokasi gedung penyimpanan arsip inaktif relatif lebih murah dari pada di daerah perkantoran; b. Hindari daerah/lingkungan yang memiliki kandungan polusi udara tinggi; c. Hindari daerah atau lokasi bekas hutan dan perkebunan; d. Hindari daerah atau lokasi rawan kebakaran; Hindari daerah atau lokasi rawan banjir; e. Hindari daerah atau lokasi yang berdekatan dengan keramaian/pemukiman penduduk atau pabrik; f. Mudah dijangkau untuk pengiriman, penggunaan maupun transportasi pegawai, mudah diakses (informasinya).</t>
  </si>
  <si>
    <t>Perka ANRI Nomor 31 Tahun 2015 tentang Pedoman Pembentukan Depot Arsip</t>
  </si>
  <si>
    <t>struktur:</t>
  </si>
  <si>
    <t>Angka 5.2 Lampiran Keputusan Kepala ANRI Nomor 03 Tahun 2000 tentang Standar Minimal Gedung dan Ruang Penyimpanan Arsip Inaktif, mengamanatkan: 1. Konstruksi Gedung Penyimpanan Arsip Inaktif dibuat untuk dapat bertahan dari cuaca dan tidak mudah terbakar; 2. Gunakanlah bahan-bahan bangunan yang tidak mendatangkan rayap maupun binatang perusak lainnya; 3. Bangunan dapat bertingkat atau tidak bertingkat; 4. Apabila bangunan bertingkat, masing-masing lantai ruang simpan arsip tingginya 260-280 cm; 5. Apabila bangunan tidak bertingkat, tinggi ruangan disesuaikan dengan tinggi rak yang digunakan. Rak arsip dapat dimodifikasikan bertingkat-tingkat; 6. Konstruksi bangunan berupa rumah panggung dapat digunakan di daerah yang memiliki kelembaban udara tinggi dan banyak terdapat rayap. Tiang-tiang penyangga rumah panggung didesain anti rayap; 7. Lantai bangunan didesain secara kuat dan tidak mudah terkelupas untuk dapat menahan beban berat arsip dan rak.</t>
  </si>
  <si>
    <t>Keamanan</t>
  </si>
  <si>
    <t>Angka 7.1 Lampiran Keputusan Kepala ANRI Nomor 03 Tahun 2000 tentang Standar Minimal Gedung dan Ruang Penyimpanan Arsip Inaktif, mengamanatkan: Keamanan dan Keselamatan Arsip 1. Pencegahan dan Penanggulangan Bahaya Api/Kebakaran : a. Alat Pemadam Api dengan menggunakan :  - Fire Alarm system dan fire fight system; - - Tabung pemadam, smoke detection. b. Hydrant dalam gedung dan luar gedung. 2. Pencegahan dari Kehilangan Arsip : a. Identifikasi terhadap petugas yang berwenang memasuki ruang simpan arsip inaktif dilaksanakan secara ketat dan konsisten. b. Setiap petugas yang memasuki area ruang penyimpanan arsip harus menggunakan tanda pengenal khusus yang disahkan oleh pejabat yang berwenang. c. Dikembangkannya prosedur penggunaan dan penggandaan arsip untuk menjaga keamanan informasi arsip. d. Pelatihan bagi petugas agar mampu mencegah dan menanggulangi bencana terhadap arsip. 3. Pencegahan dan Penanggulangan Bahaya Serangga: a. Pemeliharaan arsip dengan menggunakan kapur barus, tymol, fostoxin, paradecrolobensin; b. Menjaga kebersihan ruangan : - Tidak diperkenankan membawa makanan dan minuman ke dalam ruang penyimpanan arsip, - Tidak diperkenankan merokok di dalam ruang penyimpanan arsip.</t>
  </si>
  <si>
    <t>Pasal 47 Ayat (1) Peraturan Pemerintah Nomor 28 Tahun 2012 tentang Pelaksanaan Undang-Undang Nomor 43 Tahun 2009 tentang Kearsipan, mengamanatkan bahwa: Penyimpanan arsip sebagaimana dimaksud dalam Pasal 40 ayat (3) huruf c, dilakukan terhadap arsip aktif dan inaktif yang sudah didaftar dalam daftar arsip. Kemudian dalam Penjelasan Pasal 47 Ayat (1), dijelaskan bahwa: Penyimpanan arsip aktif dilakukan pada sentral arsip aktif atau central file sebagai tempat penyimpanan arsip aktif yang dirancang untuk penyimpanan arsip secara efisien, efektif, dan aman.
Penyimpanan arsip inaktif dilakukan pada sentral arsip inaktif atau records center sebagai tempat penyimpanan arsip inaktif pada bangunan yang dirancang untuk penyimpanan arsip.</t>
  </si>
  <si>
    <t>Penjelasan  Pasal 47 Ayat (1) pada Lampiran Peraturan Pemerintah Nomor 28 Tahun 2012 tentang Pelaksanaan Undang-Undang Nomor 43 Tahun 2009, mengamanatkan bahwa: Penyimpanan arsip aktif dilakukan pada sentral arsip aktif atau central file sebagai tempat penyimpanan arsip aktif yang dirancang untuk penyimpanan arsip secara efisien, efektif, dan aman. Penyimpanan arsip inaktif dilakukan pada sentral arsip inaktif atau records center sebagai tempat penyimpanan arsip inaktif pada bangunan yang dirancang untuk penyimpanan arsip.</t>
  </si>
  <si>
    <t>Lokasi</t>
  </si>
  <si>
    <t>Memiliki pintu darurat untuk memindahkan arsip jika terjadi bencana</t>
  </si>
  <si>
    <t>Ruangan</t>
  </si>
  <si>
    <t xml:space="preserve">Memiliki ruang khusus penyimpanan arsip audiovisual </t>
  </si>
  <si>
    <t>Peralatan</t>
  </si>
  <si>
    <t>Tanggal Audit</t>
  </si>
  <si>
    <t>1. Tata ruang gedung penyimpanan arsip inaktif pada dasarnya dapat dibagi 2 (dua), yaitu : ruangan kerja dan ruangan penyimpanan arsip inaktif;</t>
  </si>
  <si>
    <t>2. Ruangan kerja merupakan ruangan yang digunakan untuk kegiatan menerima arsip yang baru dipindahkan, membaca arsip inaktif, mengolah arsip inaktif, memusnahkan arsip yang tidak bernilaiguna, ruang fumigasi dan ruangan-ruangan lain yang digunakan untuk bekerja;</t>
  </si>
  <si>
    <t>3. Tata ruang ruangan kerja disesuaikan dengan kondisi dan kemampuan instansi, namun tetap memperhatikan fungsi-fungsi kegiatan sebagaimana nomor 5.3.2.</t>
  </si>
  <si>
    <t>4. Ruang penyimpanan arsip inaktif digunakan khusus untuk menyimpan arsip sesuai dengan tipe dan medianya yang suatu saat akan dimusnahkan;</t>
  </si>
  <si>
    <t>5. Apabila fasilitas proteksi arsip vital dan arsip permanen suatu instansi berada di gedung penyimpanan arsip inaktif, maka ruang penyimpanan didesain khusus yang tahan api dan memiliki suhu serta kelembaban yang di atur sesuai 6.3.2.</t>
  </si>
  <si>
    <t>6. Arsip-arsip bentuk khusus seperti : Foto, film, video, rekaman suara, dan media simpan arsip elektronik dapat disimpan di ruangan sebagaimana nomor 5.3.5.</t>
  </si>
  <si>
    <t>7. Kecuali ruangan kerja dan ruang penyimpanan arsip inaktif dimungkinkan adanya ruangan-ruangan lain seperti cafetaria, toilet, mushola, untuk memberi kenyamanan bagi pengguna arsip. Fasilitas semacam ini sangat tergantung dari kemampuan instansi;</t>
  </si>
  <si>
    <t>8. Beberapa variasi tentang tata ruang dapat dilihat dalam lampiran.</t>
  </si>
  <si>
    <t/>
  </si>
  <si>
    <t>Gedung Penyimpanan Arsip Inaktif (Record Center)</t>
  </si>
  <si>
    <t>Ruangan Kerja</t>
  </si>
  <si>
    <t>Ruang Penyimpanan Arsip Inaktif</t>
  </si>
  <si>
    <t xml:space="preserve"> Ruangan kerja merupakan ruangan yang digunakan untuk kegiatan menerima arsip yang baru dipindahkan, membaca arsip inaktif, mengolah arsip inaktif, memusnahkan arsip yang tidak bernilaiguna, ruang fumigasi dan ruangan-ruangan lain yang digunakan untuk bekerja</t>
  </si>
  <si>
    <t>Ruang Transit</t>
  </si>
  <si>
    <t>Ruang Layanan</t>
  </si>
  <si>
    <t>Ruang pengolahan arsip inaktif</t>
  </si>
  <si>
    <t xml:space="preserve">Dilengkapi dengan alat perlindungan bahaya kebakaran </t>
  </si>
  <si>
    <t>Fire alarm system</t>
  </si>
  <si>
    <t>Heat/smoke detector</t>
  </si>
  <si>
    <t>Arsip disimpan dengan menggunakan media penyimpanan arsip yang sesuai</t>
  </si>
  <si>
    <t>Arsip ditempatkan pada rak penyimpanan arsip inaktif sesuai ketentuan perundang-undangan</t>
  </si>
  <si>
    <t>Rak untuk jenis arsip kertas yakni rak besi anti karat</t>
  </si>
  <si>
    <t>Rak untuk jenis arsip kertas berupa arsip peta yakni laci besi anti karat</t>
  </si>
  <si>
    <t>Rak untuk jenis arsip foto yakni rak besi anti karat</t>
  </si>
  <si>
    <t>Pemindahan arsip inaktif dilaksanakan melalui kegiatan:</t>
  </si>
  <si>
    <t>Pemindahan arsip inaktif dilaksanakan setelah melewati retensi arsip aktif</t>
  </si>
  <si>
    <t>Pelaksanaan pemindahan arsip inaktif disertai dengan berita acara pemindahan arsip inaktif.</t>
  </si>
  <si>
    <t>Berita acara pemindahan arsip ditandatangani oleh:</t>
  </si>
  <si>
    <t>pimpinan unit pengolah</t>
  </si>
  <si>
    <t>pimpinan unit kearsipan</t>
  </si>
  <si>
    <t>5.</t>
  </si>
  <si>
    <t>6.</t>
  </si>
  <si>
    <t>Pemindahan arsip inaktif yang memiliki retensi di bawah 10 (sepuluh) tahun  dilakukan dari unit pengolah ke unit kearsipan di lingkungan satuan kerja rektorat, fakultas, atau satuan kerja dengan sebutan lain.</t>
  </si>
  <si>
    <t>Pemusnahan arsip dilaksanakan sesuai prosedur sebagai berikut:</t>
  </si>
  <si>
    <t>Terdapat pembentukan Panitia Penilai Arsip, yang dibuktikan dengan adanya surat keputusan pimpinan pencipta arsip tentang pembentukan panitia penilai arsip.</t>
  </si>
  <si>
    <t>Terdapat Pimpinan Unit Pengolah yang arsipnya akan dimusnahkan sebagai Anggota dalam unsur Panitia Penilai Arsip.</t>
  </si>
  <si>
    <t>Terdapat Arsiparis atau Pegawai yang mempunyai tugas dan tanggungjawab di bidang pengelolaan arsip (jika belum memiliki Arsiparis) sebagai Anggota dalam unsur panitia penilai arsip.</t>
  </si>
  <si>
    <t>Dilakukan penyeleksian arsip yang akan dimusnahkan.</t>
  </si>
  <si>
    <t>Berikan tanda √ pada kolom informasi di bawah ini sesuai dengan bukti yang tersedia:</t>
  </si>
  <si>
    <t>dan/atau</t>
  </si>
  <si>
    <t>Pelaksanaan pemusnahan arsip dilakukan secara total sehingga fisik dan informasi arsip musnah dan tidak dapat dikenali.</t>
  </si>
  <si>
    <t>Pelaksanaan pemusnahan arsip disaksikan oleh sekurang-kurangnya 2 (dua) pejabat dari unit hukum dan/atau pengawasan.</t>
  </si>
  <si>
    <t>Pelaksanaan pemusnahan arsip disertai penandatanganan berita acara pemusnahan arsip, yang dibuktikan dengan adanya berita acara pemusnahan arsip.</t>
  </si>
  <si>
    <t>Pelaksanaan pemusnahan arsip disertai daftar arsip yang dimusnahkan sebagai bagian dari berita acara pemusnahan arsip, yang dibuktikan dengan adanya daftar arsip yang dimusnahkan.</t>
  </si>
  <si>
    <t>Penyerahan arsip statis dilaksanakan sesuai prosedur sebagai berikut:</t>
  </si>
  <si>
    <t>Terdapat pembentukan panitia penilai arsip, yang dibuktikan dengan adanya surat keputusan tentang pembentukan panitia penilai arsip.</t>
  </si>
  <si>
    <t>2.6.</t>
  </si>
  <si>
    <t>2.7.</t>
  </si>
  <si>
    <t>Panitia penilai arsip menyampaikan surat pertimbangan kepada kepada pimpinan satuan kerja rektorat, fakultas, atau satuan kerja dengan sebutan lain yang menyatakan bahwa arsip yang diusulkan untuk diserahkan dan telah memenuhi syarat untuk diserahkan.</t>
  </si>
  <si>
    <t>Verifikasi dan persetujuan dari kepala lembaga kearsipan perguruan tinggi, yang dibuktikan dengan adanya surat persetujuan dari kepala lembaga kearsipan perguruan tinggi.</t>
  </si>
  <si>
    <t>7.</t>
  </si>
  <si>
    <t>7.1.</t>
  </si>
  <si>
    <t>7.2.</t>
  </si>
  <si>
    <t>5.1.</t>
  </si>
  <si>
    <t>5.2.</t>
  </si>
  <si>
    <t>Intensitas pemindahan arsip inaktif ke unit kearsipan</t>
  </si>
  <si>
    <t>8.</t>
  </si>
  <si>
    <t>8.1.</t>
  </si>
  <si>
    <t>8.2.</t>
  </si>
  <si>
    <t>Jika pertanyaan pada Poin 4 di atas dinyatakan "Tidak", maka seluruh pertanyaan pada poin 5. yakni Poin 5.1. dan Poin 5.2. di bawah ini harus dinyatakan "Tidak".</t>
  </si>
  <si>
    <t>a.</t>
  </si>
  <si>
    <t>1.1.3.</t>
  </si>
  <si>
    <t>NO</t>
  </si>
  <si>
    <t>Pemberian Nomor Naskah sesuai dengan Susunan Penomoran Naskah Dinas</t>
  </si>
  <si>
    <t xml:space="preserve">Pembubuhan Paraf pada Net Naskah Dinas </t>
  </si>
  <si>
    <t>POIN</t>
  </si>
  <si>
    <t>Unit Pengolah melaksanakan pemberkasan arsip aktif terhadap arsip yang dibuat dan diterima</t>
  </si>
  <si>
    <t>Daftar arsip aktif disusun oleh Unit Pengolah telah memuat seluruh informasi pada daftar arsip aktif sesuai ketentuan peraturan perundang-undangan.</t>
  </si>
  <si>
    <t>Identifikasi Arsip Vital</t>
  </si>
  <si>
    <t>Pelindungan dan Pengamanan Dokumen/Arsip Vital Negara</t>
  </si>
  <si>
    <t>Arsip Masalah Pemerintahan yang Strategis</t>
  </si>
  <si>
    <t>Daftar arsip inaktif yang disusun oleh Unit Kearsipan telah sesuai dengan ketentuan peraturan perundang-undangan.</t>
  </si>
  <si>
    <t>Arsip yang disimpan oleh Unit Kearsipan tidak melewati retensi arsip inaktif sesuai Jadwal Retensi Arsip (JRA).</t>
  </si>
  <si>
    <t>g. penanda tangan oleh pimpinan unit kearsipan.</t>
  </si>
  <si>
    <t xml:space="preserve">POIN </t>
  </si>
  <si>
    <t>PERGURUAN TINGGI NEGERI</t>
  </si>
  <si>
    <t>Permintaan persetujuan pemusnahan arsip dilaksanakan sesuai ketentuan peraturan perundang-undangan.</t>
  </si>
  <si>
    <t>Yang dimaksud dengan “kemandirian” adalah dalam melaksanakan fungsi dan tugas arsiparis berpegang pada kompetensi yang dimiliki.</t>
  </si>
  <si>
    <t>Yang dimaksud dengan “independen” adalah bebas dari pengaruh pihak manapun dalam melaksanakan kewenangannya berdasarkan pada kaidah-kaidah kearsipan dan ketentuan peraturan perundang-undangan.</t>
  </si>
  <si>
    <t>Memiliki kewenangan kearsipan.</t>
  </si>
  <si>
    <t>Pendidikan Formal di bidang selain bidang kearsipan yang telah mengikuti dan lulus Diklat Fungsional Arsiparis.</t>
  </si>
  <si>
    <t>Pendidikan Formal Bidang Kearsipan yang sesuai (Sarjana/S1 di bidang Kearsipan untuk Arsiparis Ahli dan Diploma/D3 di Bidang Kearsipan untuk Arsiparis Terampil).</t>
  </si>
  <si>
    <t>Pengembangan SDM Kearsipan (Nondiklat Teknis)</t>
  </si>
  <si>
    <t>Jika Perguruan Tinggi Negeri belum menetapkan JRA di lingkungannya terhadap jenis arsip yang dipindahkan, maka pertanyaan pada poin 3. di atas harus dinyatakan "Tidak".</t>
  </si>
  <si>
    <t>Pemindahan arsip inaktif yang memiliki retensi sekurang-kurangnya 10 (sepuluh) tahun dilakukan dari unit kearsipan di lingkungan satuan kerja rektorat, fakultas, atau satuan kerja dengan sebutan lain ke lembaga kearsipan perguruan tinggi negeri.</t>
  </si>
  <si>
    <t>Dilakukan pembuatan daftar arsip usul musnah oleh arsiparis di unit kearsipan atau pegawai yang mempunyai tugas dan tanggung jawab di bidang pengelolaan arsip di unit kearsipan.</t>
  </si>
  <si>
    <t>Terdapat surat persetujuan dari Kepala Arsip Nasional Republik Indonesia jika arsip yang dimusnahkan belum tercantum di dalam JRA.</t>
  </si>
  <si>
    <t>Surat pertimbangan dari panitia penilai arsip dan surat persetujuan dari Kepala Arsip Nasional Republik Indonesia  jika arsip yang dimusnahkan belum tercantum di dalam JRA.</t>
  </si>
  <si>
    <t>Terdapat pembatasan akses masuk ke ruang penyimpanan arsip inaktif</t>
  </si>
  <si>
    <t>A.</t>
  </si>
  <si>
    <t>ASPEK/SUB ASPEK</t>
  </si>
  <si>
    <t>PENCIPTAAN ARSIP</t>
  </si>
  <si>
    <t>PENGGUNAAN ARSIP</t>
  </si>
  <si>
    <t>PEMELIHARAAN ARSIP</t>
  </si>
  <si>
    <t xml:space="preserve">PENYUSUTAN ARSIP </t>
  </si>
  <si>
    <t>B.</t>
  </si>
  <si>
    <t>A.1</t>
  </si>
  <si>
    <t>A.2</t>
  </si>
  <si>
    <t>B.1</t>
  </si>
  <si>
    <t>SUMBER DAYA KEARSIPAN</t>
  </si>
  <si>
    <t>B.2</t>
  </si>
  <si>
    <t>SUB ASPEK PEMELIHARAAN ARSIP</t>
  </si>
  <si>
    <t>Jika unit pengolah tidak menyusun daftar arsip aktif, maka seluruh pertanyaan pada angka 1.5. dan 1.6. di bawah ini harus dinyatakan "Tidak".</t>
  </si>
  <si>
    <t>Pemberkasan Arsip Aktif</t>
  </si>
  <si>
    <t>Pemeliharaan Arsip Vital dilaksanakan berdasarkan Program Arsip Vital</t>
  </si>
  <si>
    <t>Pemeliharaan Arsip Vital</t>
  </si>
  <si>
    <t>*</t>
  </si>
  <si>
    <t>Melaksanakan kegiatan identifikasi arsip dengan pembuatan daftar arsip vital</t>
  </si>
  <si>
    <t xml:space="preserve">1) Nomor </t>
  </si>
  <si>
    <t>2) Jenis arsip</t>
  </si>
  <si>
    <t>3) Unit kerja</t>
  </si>
  <si>
    <t xml:space="preserve">4) Kurun waktu </t>
  </si>
  <si>
    <t>5) Media</t>
  </si>
  <si>
    <t>6) Jumlah</t>
  </si>
  <si>
    <t>7) Jangka simpan</t>
  </si>
  <si>
    <t>8) Metode perlindungan</t>
  </si>
  <si>
    <t>a. Ruang penyimpanan</t>
  </si>
  <si>
    <t>b. Fisik arsip</t>
  </si>
  <si>
    <t>a. Pengepakan arsip yang dipindahkan</t>
  </si>
  <si>
    <t xml:space="preserve">b. Pembersihan arsip dari kotoran  yang menempel dengan </t>
  </si>
  <si>
    <t>c. Pembekuan</t>
  </si>
  <si>
    <t>d. Pengeringan</t>
  </si>
  <si>
    <t xml:space="preserve">e. Penggantian arsip yang ada salinan yang berasal dari </t>
  </si>
  <si>
    <t xml:space="preserve">    tempat lain</t>
  </si>
  <si>
    <t xml:space="preserve">   diselamatkan</t>
  </si>
  <si>
    <t xml:space="preserve">g. Memusnahkan arsip yang telah rusak parah dengan </t>
  </si>
  <si>
    <t xml:space="preserve">    membuat berita acara</t>
  </si>
  <si>
    <t>C.</t>
  </si>
  <si>
    <t>D.</t>
  </si>
  <si>
    <t>Pemberkasan dan Pelaporan Arsip Terjaga</t>
  </si>
  <si>
    <t>5.4.</t>
  </si>
  <si>
    <t>5.3.</t>
  </si>
  <si>
    <t>ASPEK SUMBER DAYA KEARSIPAN</t>
  </si>
  <si>
    <t>SUB ASPEK PRASARANA DAN SARANA KEARSIPAN</t>
  </si>
  <si>
    <t>Arsiparis</t>
  </si>
  <si>
    <t>Pengelola Arsip</t>
  </si>
  <si>
    <t>2.4.2.</t>
  </si>
  <si>
    <t>2.4.1.</t>
  </si>
  <si>
    <t>2.1.2.</t>
  </si>
  <si>
    <t>2.1.1.</t>
  </si>
  <si>
    <t>Arsiparis melaksanakan kewajiban menjaga keautentikan, keutuhan, keamanan dan keselamatan arsip yang dikelolanya dengan indikator:</t>
  </si>
  <si>
    <t>1.4.2.</t>
  </si>
  <si>
    <t>Arsip di Unit Pengolah telah terdaftar dalam daftar berkas dan daftar isi berkas</t>
  </si>
  <si>
    <t>(1)</t>
  </si>
  <si>
    <t>(2)</t>
  </si>
  <si>
    <t>(3)</t>
  </si>
  <si>
    <t>(4)</t>
  </si>
  <si>
    <t xml:space="preserve">             </t>
  </si>
  <si>
    <t>Folder</t>
  </si>
  <si>
    <t>Guide/Sekat</t>
  </si>
  <si>
    <t>Label</t>
  </si>
  <si>
    <t>Out Indikator</t>
  </si>
  <si>
    <t>Boks</t>
  </si>
  <si>
    <t>Pelabelan dilakukan dengan menuliskan tanda pengenal dari berkas menggunakan kertas label yang dilekatkan pada tab folder.</t>
  </si>
  <si>
    <t>Spesifikasi</t>
  </si>
  <si>
    <t>Keadaan lembaran rata, tidak kaku, tidak berlubang dan tidak kusut</t>
  </si>
  <si>
    <t>Bentuk dan ukuran</t>
  </si>
  <si>
    <t>Bentuk Folder seperti map dengan tab atau bagian menonjol disebelah kanan atas yang berfungsi sebagai tempat untuk menuliskan kode/indeks.</t>
  </si>
  <si>
    <t>Ukuran folder sesuai dengan ketentuan</t>
  </si>
  <si>
    <t>Penggunaan</t>
  </si>
  <si>
    <t>Satu folder digunakan untuk satu subyek atau satu berkas dengan maksimal 150 lembar</t>
  </si>
  <si>
    <t>Folder dletakkan pada posisi dibelakang guide/sekat dalam laci filing cabinet</t>
  </si>
  <si>
    <t>Bahan guide arsip terbuat dari kertas karton mm, lebih tebal dari bahan folder sehingga tidak mudah melengkung (terlipat)</t>
  </si>
  <si>
    <t>Keadaan lembaran rata, kaku, tidak berlubang dan tidak kusut</t>
  </si>
  <si>
    <t>2.2.1.</t>
  </si>
  <si>
    <t>Guide Primer</t>
  </si>
  <si>
    <t>2.2.2.</t>
  </si>
  <si>
    <t>Guide Sekunder</t>
  </si>
  <si>
    <t>Guide Tersier</t>
  </si>
  <si>
    <t xml:space="preserve">Klasifikasi </t>
  </si>
  <si>
    <t>Bentuk dan Ukuran</t>
  </si>
  <si>
    <t>Berbentuk empat persegi panjang dan memiliki tab</t>
  </si>
  <si>
    <t>Tab terdiri atas:</t>
  </si>
  <si>
    <t>Tab Primer</t>
  </si>
  <si>
    <t>Tab Sekunder</t>
  </si>
  <si>
    <t xml:space="preserve">c. </t>
  </si>
  <si>
    <t>Tab Tersier</t>
  </si>
  <si>
    <t xml:space="preserve">Diletakkan diantara kelompok berkas arsip yang satu dengan kelompok berkas arsip lainnya di dalam laci filing cabinet </t>
  </si>
  <si>
    <t>Tab pada guide digunakan untuk mencantumkan kode klasifikasi, indeks dan masalah arsip</t>
  </si>
  <si>
    <t>Keputusan Kepala ANRI Nomor 10 Tahun 2000 tentang Standar Folder dan Guide Arsip</t>
  </si>
  <si>
    <t>Peraturan Kepala ANRI Nomor 9 Tahun 2018 tentang Pemeliharaan Arsip Dinamis Pasal 6 Ayat (4) Prasarana dan sarana kearsipan sebagaimana dimaksud pada ayat (4) terdiri dari folder, guide/sekat, label, out indikator, indeks, tunjuk silang, boks, filing cabinet/rak Arsip.</t>
  </si>
  <si>
    <t xml:space="preserve">Bahan terbuat dari lembar kertas manila karton </t>
  </si>
  <si>
    <t>SESUAI KEPKA NO 10 TAHUN 2000 ATAU PERATURAN INTERNAL</t>
  </si>
  <si>
    <t>PERKA ANRI NOMOR 9 TAHUN 2018 TENTANG PEMELIHARAAN ARSIP DINAMIS</t>
  </si>
  <si>
    <t>Boks Arsip terbuat dari Karton gelombang, yaitu karton yang dibuat dari beberapa lapisan kertas medium bergelombang dengan kertas lainer sebagai penyekat dan pelapisnya</t>
  </si>
  <si>
    <t>Keadaan lembaran rata, tidak kotor, tidak berlubang dan tidak kisut.</t>
  </si>
  <si>
    <t>Bentuk Boks Arsip adalah kotak empat persegi</t>
  </si>
  <si>
    <t>Terdapat ventilasi udara berupa lubang pada sisi depan dan belakang boks arsip. Lubang ventilasi udara untuk boks besar berdiameter 3 cm, untuk boks kecil berdiameter 2.5 cm</t>
  </si>
  <si>
    <t>Ukuran Boks:</t>
  </si>
  <si>
    <t>⏺</t>
  </si>
  <si>
    <t>Boks arsip kecil : 37 x 9 x 27</t>
  </si>
  <si>
    <t>Boks arsip besar : 37 x 19 x 27</t>
  </si>
  <si>
    <t>Isikan jumlah naskah dinas yang dijadikan sampel</t>
  </si>
  <si>
    <t>Isikan jumlah naskah dinas dari sampel yang sesuai</t>
  </si>
  <si>
    <t>naskah dinas</t>
  </si>
  <si>
    <t>TOTAL</t>
  </si>
  <si>
    <t>INSTRUMEN AUDIT SISTEM KEARSIPAN INTERNAL PERGURUAN TINGGI NEGERI</t>
  </si>
  <si>
    <t>ASKI PTN UP A.1.1</t>
  </si>
  <si>
    <t>ASKI PTN UP A.1.2</t>
  </si>
  <si>
    <t>ASKI PTN UP A.1.3</t>
  </si>
  <si>
    <t>ASKI PTN UP A.1.4</t>
  </si>
  <si>
    <t>ASKI PTN UP A.2.1.</t>
  </si>
  <si>
    <t>ASKI PTN UP A.2.2</t>
  </si>
  <si>
    <t>ASKI PTN UK B.1.1</t>
  </si>
  <si>
    <t>ASKI PTN UK B.1.2</t>
  </si>
  <si>
    <t>ASKI PTN UK B.1.3</t>
  </si>
  <si>
    <t>ASKI PTN UK B.1.4</t>
  </si>
  <si>
    <t>ASKI PTN UK B.2.1</t>
  </si>
  <si>
    <t>ASKI PTN UK B.2.2</t>
  </si>
  <si>
    <t xml:space="preserve">                                                                            </t>
  </si>
  <si>
    <t>FORMULIR AUDIT SISTEM KEARSIPAN INTERNAL</t>
  </si>
  <si>
    <t>PADA UNIT PENGOLAH</t>
  </si>
  <si>
    <t>NILAI STD</t>
  </si>
  <si>
    <t>sampel ditentukan oleh instansi terkait</t>
  </si>
  <si>
    <r>
      <rPr>
        <i/>
        <sz val="12"/>
        <rFont val="Bookman Old Style"/>
        <family val="1"/>
      </rPr>
      <t xml:space="preserve">Gramatur </t>
    </r>
    <r>
      <rPr>
        <sz val="12"/>
        <rFont val="Bookman Old Style"/>
        <family val="1"/>
      </rPr>
      <t>(berat kertas)</t>
    </r>
  </si>
  <si>
    <t>1.3.3.</t>
  </si>
  <si>
    <t>1.4.8.</t>
  </si>
  <si>
    <t xml:space="preserve">Kewenangan Penandatanganan Naskah Dinas </t>
  </si>
  <si>
    <r>
      <t xml:space="preserve">Pemberian Nomor Seri Pengaman dan </t>
    </r>
    <r>
      <rPr>
        <i/>
        <sz val="12"/>
        <rFont val="Bookman Old Style"/>
        <family val="1"/>
      </rPr>
      <t>Security Printing</t>
    </r>
  </si>
  <si>
    <t>TIDAK MENJADI PEMBAGI</t>
  </si>
  <si>
    <t>POIN TANPA KETENTUAN TAMBAHAN</t>
  </si>
  <si>
    <t>3200/3400</t>
  </si>
  <si>
    <t>POIN DENGAN KETENTUAN TAMBAHAN</t>
  </si>
  <si>
    <t xml:space="preserve"> : ………………………….</t>
  </si>
  <si>
    <t>Tim Pengawas/Sub Tim Pengawas</t>
  </si>
  <si>
    <t>Penanggungjawab Unit Pengolah</t>
  </si>
  <si>
    <t>1. …………………………</t>
  </si>
  <si>
    <t>Nama</t>
  </si>
  <si>
    <t>: ……………………..</t>
  </si>
  <si>
    <t>2. …………………………</t>
  </si>
  <si>
    <t>Jabatan</t>
  </si>
  <si>
    <t>3. …………………………</t>
  </si>
  <si>
    <t>jika pencipta arsip tidak memiliki ketentuan internal yang perlu ditambahkan, maka nilai standar 3200 dengan perhitungan: 
NILAI AKHIR = (NILAI PEROLEHAN UTAMA/NILAI STANDAR)*100</t>
  </si>
  <si>
    <t>jika pencipta arsip memiliki ketentuan internal yang perlu ditambahkan, maka nilai maksimal sebanyak 200 dengan nilai standar menjadi 3400 dengan perhitungan:
NILAI AKHIR = (NILAI PEROLEHAN UTAMA + NILAI PEROLEHAN TAMBAHAN) /NILAI STANDAR X 100</t>
  </si>
  <si>
    <t xml:space="preserve">PERGURUAN TINGGI NEGERI </t>
  </si>
  <si>
    <t>SUB ASPEK PENGGUNAAN ARSIP</t>
  </si>
  <si>
    <t>ADA /</t>
  </si>
  <si>
    <r>
      <rPr>
        <sz val="12"/>
        <rFont val="Bookman Old Style"/>
        <family val="1"/>
      </rPr>
      <t xml:space="preserve">Unit pengolah menggunakan </t>
    </r>
    <r>
      <rPr>
        <i/>
        <sz val="12"/>
        <rFont val="Bookman Old Style"/>
        <family val="1"/>
      </rPr>
      <t xml:space="preserve">Out Indicator </t>
    </r>
    <r>
      <rPr>
        <sz val="12"/>
        <rFont val="Bookman Old Style"/>
        <family val="1"/>
      </rPr>
      <t>untuk mengganti arsip yang sedang dipinjam</t>
    </r>
  </si>
  <si>
    <t>Penyajian Arsip Aktif</t>
  </si>
  <si>
    <t>Penentu Kebijakan</t>
  </si>
  <si>
    <t xml:space="preserve"> </t>
  </si>
  <si>
    <t xml:space="preserve">b. </t>
  </si>
  <si>
    <t>Pelaksana Kebijakan</t>
  </si>
  <si>
    <t xml:space="preserve">Pengawas Internal </t>
  </si>
  <si>
    <t>FORMULIR ASKI PTN UP A.1.1</t>
  </si>
  <si>
    <t>FORMULIR ASKI PTN UP A.1.2</t>
  </si>
  <si>
    <t>FORMULIR AUDIT SISTEM KEARSIPAN INTERNAL 
PERGURUAN TINGGI NEGERI
PADA UNIT PENGOLAH</t>
  </si>
  <si>
    <t>Jika unit pengolah tidak melaksanakan pemberkasan arsip aktif, maka seluruh pertanyaan pada poin 1.2., 1.3., 1.4., 1.5., dan 1.6. di bawah ini harus dinyatakan "Tidak".</t>
  </si>
  <si>
    <t xml:space="preserve">Unit Pengolah melaksanakan pemberkasan arsip aktif sesuai klasifikasi arsip </t>
  </si>
  <si>
    <t>Berikan tanda √ pada kolom di bawah ini sesuai kondisi faktual pada daftar arsip aktif yang telah disusun, jika seluruh kolom di bawah ini dinyatakan 'Ada" maka pertanyaan poin 1.5 di atas harus dinyatakan "Ya", namun jika terdapat kolom di bawah ini yang dinyatakan "Tidak Ada/Kosong" maka pertanyaan poin 1.5. di atas harus dinyatakan "Tidak".</t>
  </si>
  <si>
    <t>g. Keterangan</t>
  </si>
  <si>
    <r>
      <t xml:space="preserve">b. nomor </t>
    </r>
    <r>
      <rPr>
        <i/>
        <sz val="12"/>
        <rFont val="Bookman Old Style"/>
        <family val="1"/>
      </rPr>
      <t xml:space="preserve">item </t>
    </r>
    <r>
      <rPr>
        <sz val="12"/>
        <rFont val="Bookman Old Style"/>
        <family val="1"/>
      </rPr>
      <t>arsip</t>
    </r>
  </si>
  <si>
    <t>Seluruh arsip yang disimpan oleh unit pengolah telah terdaftar ke dalam daftar arsip aktif</t>
  </si>
  <si>
    <t>Arsip aktif disimpan menggunakan sarana penyimpanan arsip yang sesuai</t>
  </si>
  <si>
    <t>Isikan persentase jumlah arsip aktif yang disimpan menggunakan sarana penyimpanan yang sesuai</t>
  </si>
  <si>
    <t>%</t>
  </si>
  <si>
    <t>3.5.</t>
  </si>
  <si>
    <t>3.6.</t>
  </si>
  <si>
    <t>Berikan tanda √ pada kolom informasi di bawah ini sesuai kondisi faktual pada daftar arsip aktif  yang dialihmediakan yang telah disusun, jika seluruh kolom di bawah ini dinyatakan "Ada" maka kolom informasi pada poin 3.6 harus dinyatakan "Ya" dan berikan tanda √, namun jika terdapat kolom di bawah ini yang dinyatakan "Tidak Ada/Kosong" maka jangan memberikan tanda apapun di dalam kolom/kosongkan informasi pada poin 3.6 di atas.</t>
  </si>
  <si>
    <t>f.  Keterangan</t>
  </si>
  <si>
    <t>4.1.</t>
  </si>
  <si>
    <t xml:space="preserve">Unit pengolah menyimpan arsip vital </t>
  </si>
  <si>
    <t>4.2.</t>
  </si>
  <si>
    <t>4.2.1.</t>
  </si>
  <si>
    <t>4.2.2.</t>
  </si>
  <si>
    <t>(berikan tanda √ pada kolom checklist di bawah ini, sesuai komponen pada daftar arsip vital yang telah disusun, jika komponen di bawah ini tidak terpenuhi seluruhnya maka Poin 4.2.2 di atas harus dinyatakan "Tidak").</t>
  </si>
  <si>
    <t>4.3.</t>
  </si>
  <si>
    <t>4.3.1.</t>
  </si>
  <si>
    <r>
      <t xml:space="preserve">Duplikasi dan Pemencaran </t>
    </r>
    <r>
      <rPr>
        <i/>
        <sz val="12"/>
        <rFont val="Bookman Old Style"/>
        <family val="1"/>
      </rPr>
      <t>(dispersal)</t>
    </r>
  </si>
  <si>
    <r>
      <t>Peralatan khusus (</t>
    </r>
    <r>
      <rPr>
        <i/>
        <sz val="12"/>
        <rFont val="Bookman Old Style"/>
        <family val="1"/>
      </rPr>
      <t>Vaulting</t>
    </r>
    <r>
      <rPr>
        <sz val="12"/>
        <rFont val="Bookman Old Style"/>
        <family val="1"/>
      </rPr>
      <t>)</t>
    </r>
  </si>
  <si>
    <t>4.3.2.</t>
  </si>
  <si>
    <t>4.3.3.</t>
  </si>
  <si>
    <t>4.3.4.</t>
  </si>
  <si>
    <r>
      <t xml:space="preserve">Penyimpanan </t>
    </r>
    <r>
      <rPr>
        <i/>
        <sz val="12"/>
        <rFont val="Bookman Old Style"/>
        <family val="1"/>
      </rPr>
      <t>on site</t>
    </r>
  </si>
  <si>
    <r>
      <t xml:space="preserve">Penyimpanan </t>
    </r>
    <r>
      <rPr>
        <i/>
        <sz val="12"/>
        <rFont val="Bookman Old Style"/>
        <family val="1"/>
      </rPr>
      <t>off site</t>
    </r>
  </si>
  <si>
    <t>Informasi tambahan (Bagian di bawah ini diisi apabila pernah terjadi bencana)</t>
  </si>
  <si>
    <t>INFORMASI TAMBAHAN TIDAK MENJADI PEMBAGI</t>
  </si>
  <si>
    <r>
      <t>Pemulihan (</t>
    </r>
    <r>
      <rPr>
        <i/>
        <sz val="12"/>
        <rFont val="Bookman Old Style"/>
        <family val="1"/>
      </rPr>
      <t>recovery</t>
    </r>
    <r>
      <rPr>
        <sz val="12"/>
        <rFont val="Bookman Old Style"/>
        <family val="1"/>
      </rPr>
      <t>)</t>
    </r>
  </si>
  <si>
    <r>
      <t xml:space="preserve">    cairan alkohol atau </t>
    </r>
    <r>
      <rPr>
        <i/>
        <sz val="12"/>
        <rFont val="Bookman Old Style"/>
        <family val="1"/>
      </rPr>
      <t>tymol</t>
    </r>
  </si>
  <si>
    <r>
      <t xml:space="preserve">f. Pembuatan </t>
    </r>
    <r>
      <rPr>
        <i/>
        <sz val="12"/>
        <rFont val="Bookman Old Style"/>
        <family val="1"/>
      </rPr>
      <t>back up</t>
    </r>
    <r>
      <rPr>
        <sz val="12"/>
        <rFont val="Bookman Old Style"/>
        <family val="1"/>
      </rPr>
      <t xml:space="preserve"> seluruh arsip yang sudah </t>
    </r>
  </si>
  <si>
    <t>Penataan Arsip Terjaga</t>
  </si>
  <si>
    <t>5.2.1.</t>
  </si>
  <si>
    <t>Pemberkasan Arsip Terjaga</t>
  </si>
  <si>
    <t>5.2.2.</t>
  </si>
  <si>
    <t>Pembuatan Daftar Arsip Terjaga</t>
  </si>
  <si>
    <t>5.3.1.</t>
  </si>
  <si>
    <t>Pelaporan Daftar Arsip Terjaga ke ANRI</t>
  </si>
  <si>
    <t>5.3.2.</t>
  </si>
  <si>
    <t>Penyerahan Salinan Autentik Arsip Terjaga ke ANRI</t>
  </si>
  <si>
    <t>FORMULIR ASKI PTN UP A.1.3</t>
  </si>
  <si>
    <t>FORMULIR AUDIT SISTEM KEARSIPAN INTERNAL 
PERGURUAN TINGGI NEGERI 
PADA UNIT PENGOLAH</t>
  </si>
  <si>
    <r>
      <t>Jika Unit Pengolah melaksanakan alih media arsip aktif, maka berikan tanda √</t>
    </r>
    <r>
      <rPr>
        <sz val="12"/>
        <color indexed="10"/>
        <rFont val="Bookman Old Style"/>
        <family val="1"/>
      </rPr>
      <t xml:space="preserve"> </t>
    </r>
    <r>
      <rPr>
        <i/>
        <sz val="12"/>
        <color indexed="10"/>
        <rFont val="Bookman Old Style"/>
        <family val="1"/>
      </rPr>
      <t>pada kolom di atas dan berikan tanda √ pada poin informasi di bawah ini sesuai kondisi faktual. Namun, jika Unit Pengolah tidak melaksanakan alih media arsip aktif maka kosongkan dan jangan memberikan tanda apapun pada seluruh kolom informasi yang terkait dengan sub aspek alih media pada formulir ini.</t>
    </r>
  </si>
  <si>
    <t>PASTIKAN SKOR PADA POIN 1.5. INI DIKETIK ULANG (MANUAL), SEHINGGA TOTAL NILAI DIBAWAH VALID!</t>
  </si>
  <si>
    <t>SUB ASPEK PENYUSUTAN ARSIP</t>
  </si>
  <si>
    <t>Melaksanakan pemindahan arsip inaktif secara rutin</t>
  </si>
  <si>
    <t>(pemindahan arsip dinyatakan dilaksanakan secara rutin apabila dalam 5 (lima) tahun terakhir, unit pengolah melaksanakan pemindahan arsip inaktif minimal sebanyak 2 (dua) kali).</t>
  </si>
  <si>
    <t>Melaksanakan pemindahan arsip inaktif tidak secara rutin</t>
  </si>
  <si>
    <t>Nilai : 50 diberikan apabila kegiatan pemindahan dilaksanakan tidak secara rutin</t>
  </si>
  <si>
    <t>(pemindahan arsip dinyatakan dilaksanakan tidak secara rutin apabila dalam 5 (lima) tahun terakhir, unit pengolah hanya melaksanakan pemindahan arsip inaktif sebanyak 1 (satu) kali).</t>
  </si>
  <si>
    <t>Penyeleksian arsip inaktif</t>
  </si>
  <si>
    <t>Pembuatan daftar arsip inaktif yang akan dipindahkan</t>
  </si>
  <si>
    <t>Penataan arsip inaktif yang akan dipindahkan</t>
  </si>
  <si>
    <t>Pimpinan unit pengolah</t>
  </si>
  <si>
    <t>Pimpinan unit kearsipan</t>
  </si>
  <si>
    <t>Pelaksanaan pemindahan arsip inaktif disertai dengan daftar arsip inaktif yang dipindahkan</t>
  </si>
  <si>
    <t>Jika pertanyaan pada Poin 6 di atas dinyatakan "Tidak", maka seluruh pertanyaan pada poin 7. yakni Poin 7.1. dan Poin 7.2. serta Poin 8, yakni Poin 8.1 dan Poin 8.2 di bawah ini harus dinyatakan "Tidak".</t>
  </si>
  <si>
    <t>Daftar arsip inaktif yang dipindahkan ditandatangani oleh:</t>
  </si>
  <si>
    <t>Daftar arsip inaktif yang dipindahkan sebagai lampiran berita acara pemindahan arsip memuat informasi :</t>
  </si>
  <si>
    <t>Daftar Berkas</t>
  </si>
  <si>
    <t>a. Unit pengolah</t>
  </si>
  <si>
    <t>b. Nomor Berkas</t>
  </si>
  <si>
    <t>c. Kode Klasifikasi</t>
  </si>
  <si>
    <t>d. Uraian informasi arsip</t>
  </si>
  <si>
    <t>e. Kurun waktu</t>
  </si>
  <si>
    <t>f. Jumlah</t>
  </si>
  <si>
    <t>Daftar Isi Berkas</t>
  </si>
  <si>
    <t>a. Nomor Berkas</t>
  </si>
  <si>
    <r>
      <t xml:space="preserve">b. Nomor </t>
    </r>
    <r>
      <rPr>
        <i/>
        <sz val="12"/>
        <rFont val="Bookman Old Style"/>
        <family val="1"/>
      </rPr>
      <t xml:space="preserve">item </t>
    </r>
    <r>
      <rPr>
        <sz val="12"/>
        <rFont val="Bookman Old Style"/>
        <family val="1"/>
      </rPr>
      <t>arsip</t>
    </r>
  </si>
  <si>
    <t>c. Kode klasifikasi</t>
  </si>
  <si>
    <t>e. Tanggal</t>
  </si>
  <si>
    <t>9.</t>
  </si>
  <si>
    <t>Pemindahan arsip inaktif oleh Unit Pengolah dilaksanakan sesuai ketentuan peraturan perundang-undangan sebagai berikut :</t>
  </si>
  <si>
    <t>9.1.</t>
  </si>
  <si>
    <t>9.2.</t>
  </si>
  <si>
    <t>FORMULIR ASKI PTN UP A.1.4</t>
  </si>
  <si>
    <t>Jika Perguruan Tinggi Negeri belum menetapkan JRA di lingkungannya terhadap jenis arsip yang dipindahkan, maka seluruh pertanyaan pada poin 9.1. dan 9.2. di bawah ini harus dinyatakan "Tidak".</t>
  </si>
  <si>
    <t>PASTIKAN SKOR PADA POIN 8 INI DIKETIK ULANG (MANUAL), SEHINGGA TOTAL NILAI DIBAWAH VALID!</t>
  </si>
  <si>
    <t>Nilai : 100 diberikan apabila kegiatan pemindahan dilaksanakan secara rutin</t>
  </si>
  <si>
    <t xml:space="preserve">FORMULIR AUDIT SISTEM KEARSIPAN INTERNAL </t>
  </si>
  <si>
    <t>SUB ASPEK SUMBER DAYA MANUSIA</t>
  </si>
  <si>
    <t>Arsiparis.</t>
  </si>
  <si>
    <t>Ketersediaan</t>
  </si>
  <si>
    <t>Unit Pengolah telah terdapat arsiparis</t>
  </si>
  <si>
    <t>Jumlah arsiparis pada Unit Pengolah  telah sesuai dengan analisis beban kerja kearsipan</t>
  </si>
  <si>
    <t>Melaksanakan tugas pokok Arsiparis</t>
  </si>
  <si>
    <t xml:space="preserve">Lulus Uji Kompetensi/Sertifikasi bagi Arsiparis yang diangkat melalui Inpassing </t>
  </si>
  <si>
    <t>Arsiparis telah mengikuti sertifikasi kearsipan</t>
  </si>
  <si>
    <t xml:space="preserve">Jumlah arsiparis yang terdapat di unit pengolah </t>
  </si>
  <si>
    <t>Jumlah arsiparis yang telah mengikuti dan lulus sertifikasi kearsipan</t>
  </si>
  <si>
    <t>Pengembangan SDM Kearsipan (melalui kegiatan pemberian diklat, sosialisasi, workshop, bimbingan teknis dan sejenisnya yang diberikan dalam rangka peningkatan kompetensi Arsiparis)</t>
  </si>
  <si>
    <t>Arsiparis telah mengikuti pengembangan SDM Kearsipan</t>
  </si>
  <si>
    <t>Jumlah arsiparis yang telah mengikuti kegiatan pengembangan SDM kearsipan</t>
  </si>
  <si>
    <t>Arsip tercipta sesuai dengan Tata Naskah Dinas (Lihat dari penilaian pada aspek penciptaan)</t>
  </si>
  <si>
    <t>Arsip aktif di unit pengolah telah diberkaskan sesuai ketentuan peraturan perundang-undangan</t>
  </si>
  <si>
    <t>1.7.3.</t>
  </si>
  <si>
    <t>Arsip aktif di unit pengolah telah disimpan menggunakan media penyimpanan yang sesuai</t>
  </si>
  <si>
    <t>1.7.4.</t>
  </si>
  <si>
    <t>Jumlah pengelola arsip yang terdapat di unit pengolah</t>
  </si>
  <si>
    <t>Jumlah pengelola arsip yang telah mengikuti dan lulus diklat teknis kearsipan</t>
  </si>
  <si>
    <t>Jumlah pengelola arsip yang telah mengikuti mengikuti kegiatan pengembangan SDM kearsipan (nondiklat teknis)</t>
  </si>
  <si>
    <t>Data SDM Kearsipan</t>
  </si>
  <si>
    <t>1.2.3.</t>
  </si>
  <si>
    <t>1.2.4.</t>
  </si>
  <si>
    <t xml:space="preserve">S2 </t>
  </si>
  <si>
    <t>1.3.4.</t>
  </si>
  <si>
    <t>1.3.5.</t>
  </si>
  <si>
    <t>Inpasing</t>
  </si>
  <si>
    <t>Pendidikan Formal Kearsipan</t>
  </si>
  <si>
    <t xml:space="preserve">Pengelola Arsip </t>
  </si>
  <si>
    <t>2.1.3.</t>
  </si>
  <si>
    <t>2.2.3.</t>
  </si>
  <si>
    <t>2.2.4.</t>
  </si>
  <si>
    <t>2.2.5.</t>
  </si>
  <si>
    <t>FORMULIR ASKI PTN UP A.2.1</t>
  </si>
  <si>
    <t>ADA/BELUM</t>
  </si>
  <si>
    <t>Letak tab primer, tab sekunder dan tab tersier pada masing-masing guide tidak saling menutup</t>
  </si>
  <si>
    <t>Sarana Arsip Aktif Lainnya</t>
  </si>
  <si>
    <t>Indeks dan Tunjuk Silang</t>
  </si>
  <si>
    <t>Filing Cabinet</t>
  </si>
  <si>
    <t>Filing cabinet yang digunakan adalah filing cabinet yang memiliki laci.</t>
  </si>
  <si>
    <t>Filing cabinet harus memiliki kunci pengaman.</t>
  </si>
  <si>
    <t>FORMULIR ASKI PTN UP A.2.2</t>
  </si>
  <si>
    <t>REKAPITULASI NILAI AUDIT SISTEM KEARSIPAN INTERNAL</t>
  </si>
  <si>
    <t xml:space="preserve"> NO</t>
  </si>
  <si>
    <t>Nilai Standar</t>
  </si>
  <si>
    <t xml:space="preserve">Jumlah Skor </t>
  </si>
  <si>
    <t>Nilai</t>
  </si>
  <si>
    <t xml:space="preserve">Bobot </t>
  </si>
  <si>
    <t xml:space="preserve">Nilai Akhir </t>
  </si>
  <si>
    <t>KETERANGAN KATEGORI</t>
  </si>
  <si>
    <t>(5) = (4)/(3) X100</t>
  </si>
  <si>
    <t>(6)</t>
  </si>
  <si>
    <t>(7) = 
(5) x (6)</t>
  </si>
  <si>
    <t>&gt; 90 - 100</t>
  </si>
  <si>
    <t>AA (SANGAT MEMUASKAN)</t>
  </si>
  <si>
    <t>&gt; 80 - 90</t>
  </si>
  <si>
    <t>A (MEMUASKAN)</t>
  </si>
  <si>
    <t xml:space="preserve">Penciptaan Arsip </t>
  </si>
  <si>
    <t>&gt; 70 - 80</t>
  </si>
  <si>
    <t>BB (SANGAT BAIK)</t>
  </si>
  <si>
    <t xml:space="preserve">Penggunaan Arsip </t>
  </si>
  <si>
    <t>&gt; 60 -70</t>
  </si>
  <si>
    <t>B (BAIK)</t>
  </si>
  <si>
    <t xml:space="preserve">Pemeliharaan Arsip </t>
  </si>
  <si>
    <t>&gt; 50 - 60</t>
  </si>
  <si>
    <t>CC (CUKUP)</t>
  </si>
  <si>
    <t xml:space="preserve">Penyusutan Arsip </t>
  </si>
  <si>
    <t>&gt; 30 - 50</t>
  </si>
  <si>
    <t>C (KURANG)</t>
  </si>
  <si>
    <t>&gt; 0 -30</t>
  </si>
  <si>
    <t>D (SANGAT KURANG)</t>
  </si>
  <si>
    <t xml:space="preserve">SDM Kearsipan </t>
  </si>
  <si>
    <t xml:space="preserve">Prasarana dan Sarana Kearsipan </t>
  </si>
  <si>
    <t>PADA UNIT KEARSIPAN</t>
  </si>
  <si>
    <t>: …………………………………………………......................................</t>
  </si>
  <si>
    <t>800</t>
  </si>
  <si>
    <t>Penanggungjawab Unit Kearsipan</t>
  </si>
  <si>
    <t>FORMULIR ASKI PTN UK B.1.1</t>
  </si>
  <si>
    <t>Ketersediaan Prosedur Penggunaan Arsip Inaktif</t>
  </si>
  <si>
    <r>
      <rPr>
        <sz val="12"/>
        <rFont val="Bookman Old Style"/>
        <family val="1"/>
      </rPr>
      <t xml:space="preserve">Unit kearsipan menggunakan </t>
    </r>
    <r>
      <rPr>
        <i/>
        <sz val="12"/>
        <rFont val="Bookman Old Style"/>
        <family val="1"/>
      </rPr>
      <t xml:space="preserve">Out Indicator </t>
    </r>
    <r>
      <rPr>
        <sz val="12"/>
        <rFont val="Bookman Old Style"/>
        <family val="1"/>
      </rPr>
      <t>untuk mengganti arsip yang sedang dipinjam</t>
    </r>
  </si>
  <si>
    <t>Penyajian Arsip Inaktif</t>
  </si>
  <si>
    <t>4.1. Unit Pengolah</t>
  </si>
  <si>
    <t xml:space="preserve">4.1.1. </t>
  </si>
  <si>
    <t xml:space="preserve">4.1.2. </t>
  </si>
  <si>
    <t>FORMULIR ASKI PTN UK B.1.2</t>
  </si>
  <si>
    <t>FORMULIR AUDIT SISTEM KEARSIPAN INTERNAL 
PERGURUAN TINGGI NEGERI 
PADA UNIT KEARSIPAN</t>
  </si>
  <si>
    <r>
      <t>Unit Kearsipan melaksanakan penataan arsip inaktif berdasarkan asas asal usul (</t>
    </r>
    <r>
      <rPr>
        <i/>
        <sz val="12"/>
        <rFont val="Bookman Old Style"/>
        <family val="1"/>
      </rPr>
      <t>principle of provenance</t>
    </r>
    <r>
      <rPr>
        <sz val="12"/>
        <rFont val="Bookman Old Style"/>
        <family val="1"/>
      </rPr>
      <t>).</t>
    </r>
  </si>
  <si>
    <t>(Asas asal usul adalah asas yang dilakukan untuk menjaga arsip tetap terkelola dalam satu kesatuan pencipta arsip (provenance), tidak dicampur dengan arsip yang berasal dari pencipta arsip lain, sehingga arsip dapat melekat pada konteks penciptaannya).</t>
  </si>
  <si>
    <r>
      <t>Unit Kearsipan melaksanakan penataan arsip inaktif berdasarkan asas aturan asli (</t>
    </r>
    <r>
      <rPr>
        <i/>
        <sz val="12"/>
        <rFont val="Bookman Old Style"/>
        <family val="1"/>
      </rPr>
      <t>principle of original order</t>
    </r>
    <r>
      <rPr>
        <sz val="12"/>
        <rFont val="Bookman Old Style"/>
        <family val="1"/>
      </rPr>
      <t>).</t>
    </r>
  </si>
  <si>
    <t>(Asas aturan asli adalah asas yang dilakukan untuk menjaga arsip tetap ditata sesuai dengan pengaturan aslinya (original order) atau sesuai dengan pengaturan ketika arsip masih digunakan untuk pelaksanaan kegiatan pencipta arsip).</t>
  </si>
  <si>
    <t>Unit Kearsipan melaksanakan pengolahan informasi arsip yang menghasilkan daftar informasi tematik, paling sedikit memuat judul, pencipta arsip, uraian hasil pengolahan, dan kurun waktu.</t>
  </si>
  <si>
    <t>Unit Kearsipan melaksanakan penyusunan daftar arsip inaktif berdasarkan daftar arsip yang dipindahkan dari unit pengolah.</t>
  </si>
  <si>
    <t>Jika Unit Kearsipan tidak menyusun daftar arsip inaktif sama sekali, maka pertanyaan pada poin 2.4. di bawah ini juga harus dinyatakan "Tidak".</t>
  </si>
  <si>
    <t>PASTIKAN SKOR PADA POIN 2.4. INI DIKETIK ULANG (MANUAL), SEHINGGA TOTAL NILAI DIBAWAH VALID!</t>
  </si>
  <si>
    <t>Berikan tanda √ pada kolom di bawah ini sesuai kondisi faktual pada daftar arsip inaktif yang telah disusun, jika seluruh kolom di bawah ini dinyatakan "Ada" maka pertanyaan poin 2.4 di atas harus dinyatakan "Ya", namun jika terdapat kolom di bawah ini yang dinyatakan "Tidak Ada/Kosong" maka pertanyaan poin 2.4. di atas harus dinyatakan "Tidak".</t>
  </si>
  <si>
    <t>3. Penyimpanan Arsip Inaktif</t>
  </si>
  <si>
    <t>Unit Kearsipan telah menyimpan arsip dari seluruh unit pengolah di lingkungannya</t>
  </si>
  <si>
    <t>Isikan jumlah unit pengolah</t>
  </si>
  <si>
    <t xml:space="preserve">Unit pengolah </t>
  </si>
  <si>
    <t>Isikan jumlah unit pengolah yang arsipnya telah tersimpan di unit kearsipan</t>
  </si>
  <si>
    <t>Arsip media kertas/konvensional disimpan di dalam folder atau sampul.</t>
  </si>
  <si>
    <t>Arsip media kertas/konvensional yang disimpan di folder atau sampul dimasukkan ke dalam boks arsip.</t>
  </si>
  <si>
    <t>Folder atau sampul  yang disimpan di dalam boks arsip diletakkan di rak arsip (besi/baja).</t>
  </si>
  <si>
    <r>
      <t>Arsip inaktif disimpan oleh unit kearsipan di ruang khusus penyimpanan arsip inaktif (</t>
    </r>
    <r>
      <rPr>
        <i/>
        <sz val="12"/>
        <rFont val="Bookman Old Style"/>
        <family val="1"/>
      </rPr>
      <t>records center</t>
    </r>
    <r>
      <rPr>
        <sz val="12"/>
        <rFont val="Bookman Old Style"/>
        <family val="1"/>
      </rPr>
      <t>).</t>
    </r>
  </si>
  <si>
    <t>3.7.</t>
  </si>
  <si>
    <t>Seluruh arsip yang disimpan oleh unit kearsipan telah terdaftar ke dalam daftar arsip inaktif.</t>
  </si>
  <si>
    <t>3.8.</t>
  </si>
  <si>
    <t>3.9.</t>
  </si>
  <si>
    <t>Penyimpanan arsip inaktif dilaksanakan dengan melakukan penataan boks arsip pada rak secara berurut berdasarkan nomor boks dan disusun berderet ke samping, dimulai dari rak paling atas dan diatur dari posisi kiri menuju ke kanan.</t>
  </si>
  <si>
    <r>
      <t>Jika Unit Kearsipan melaksanakan alih media arsip inaktif, maka berikan tanda √</t>
    </r>
    <r>
      <rPr>
        <sz val="10"/>
        <color indexed="10"/>
        <rFont val="Bookman Old Style"/>
        <family val="1"/>
      </rPr>
      <t xml:space="preserve"> </t>
    </r>
    <r>
      <rPr>
        <i/>
        <sz val="10"/>
        <color indexed="10"/>
        <rFont val="Bookman Old Style"/>
        <family val="1"/>
      </rPr>
      <t>pada kolom di atas dan berikan tanda √ pada poin informasi di bawah ini sesuai kondisi faktual, namun jika Unit Kearsipan tidak melaksanakan alih media arsip inaktif maka kosongkan dan jangan memberikan tanda apapun pada seluruh kolom informasi yang terkait dengan sub aspek alih media pada formulir ini.</t>
    </r>
  </si>
  <si>
    <t>4.4.</t>
  </si>
  <si>
    <t>4.5.</t>
  </si>
  <si>
    <t>4.6.</t>
  </si>
  <si>
    <t>Berikan tanda √ pada kolom informasi di bawah ini sesuai kondisi faktual pada daftar arsip inaktif  yang dialihmediakan yang telah disusun, jika seluruh kolom di bawah ini dinyatakan "Ada" maka kolom informasi pada poin informasi di atas harus dinyatakan "Ya" dan berikan tanda √, namun jika terdapat kolom dibawah ini yang dinyatakan "Tidak Ada/Kosong" maka jangan memberikan tanda apapun di dalam kolom/kosongkan informasi pada poin informasi  di atas.</t>
  </si>
  <si>
    <t>f.  keterangan</t>
  </si>
  <si>
    <t>: ……………………</t>
  </si>
  <si>
    <t xml:space="preserve">    FORMULIR ASKI PTN UK B.1.3</t>
  </si>
  <si>
    <t>FORMULIR AUDIT SISTEM KARSIPAN INTERNAL 
PERGURUAN TINGGI NEGERI  
PADA UNIT KEARSIPAN</t>
  </si>
  <si>
    <t>Jika terdapat arsip yang telah disimpan namun belum terdaftar di dalam daftar arsip inaktif, maka pertanyaan poin 3.7 di atas harus dinyatakan "Tidak".</t>
  </si>
  <si>
    <t>Jika pencipta arsip belum memiliki JRA, maka pertanyaan poin 3.8 di atas harus dinyatakan "Tidak".</t>
  </si>
  <si>
    <t>Pemusnahan</t>
  </si>
  <si>
    <r>
      <t xml:space="preserve">1.1. Berikan tanda </t>
    </r>
    <r>
      <rPr>
        <sz val="12"/>
        <rFont val="Bookman Old Style"/>
        <family val="1"/>
      </rPr>
      <t>√</t>
    </r>
    <r>
      <rPr>
        <i/>
        <sz val="12"/>
        <rFont val="Bookman Old Style"/>
        <family val="1"/>
      </rPr>
      <t xml:space="preserve"> pada kolom informasi di bawah ini sesuai kondisi faktual:</t>
    </r>
  </si>
  <si>
    <t>1.2.5.</t>
  </si>
  <si>
    <t>1.2.6.</t>
  </si>
  <si>
    <t>Penyeleksian arsip dilakukan oleh penilai arsip melalui JRA dengan melihat kolom retensi inaktif pada kolom keterangan dinyatakan musnah dan apabila pencipta arsip belum memiliki JRA, maka mengikuti tahapan prosedur pemusnahan arsip dengan persetujuan Kepala ANRI.</t>
  </si>
  <si>
    <t>1.2.7.</t>
  </si>
  <si>
    <t>1.2.8.</t>
  </si>
  <si>
    <t>Dilakukan penilaian oleh panitia penilai arsip, dengan melakukan verifikasi secara langsung terhadap fisik arsip, yang dibuktikan dengan adanya notulen rapat panitia penilai arsip pada saat melakukan penilaian.</t>
  </si>
  <si>
    <t>1.2.9.</t>
  </si>
  <si>
    <t>1.2.10.</t>
  </si>
  <si>
    <t>Jika sekurang-kurangnya salah satu bukti di bawah ini tidak dapat ditunjukkan oleh Unit Kearsipan yang melaksanakan pemusnahan arsip, maka pertanyaan pada Poin 1.2.10. di atas harus dinyatakan "Tidak".</t>
  </si>
  <si>
    <t>1.2.11.</t>
  </si>
  <si>
    <t>Jika pertanyaan pada Poin 1.2.11. di atas dinyatakan "Tidak", maka pertanyaan pada poin 1.2.12. di bawah ini harus dinyatakan "Tidak".</t>
  </si>
  <si>
    <t>1.2.12.</t>
  </si>
  <si>
    <t>Jika sekurang-kurangnya salah satu bukti di bawah ini tidak dapat ditunjukkan oleh Unit Kearsipan yang melaksanakan pemusnahan arsip, maka pertanyaan pada Poin 1.2.12. di atas harus dinyatakan "Tidak".</t>
  </si>
  <si>
    <t>1.2.13.</t>
  </si>
  <si>
    <t>1.2.14.</t>
  </si>
  <si>
    <t>1.2.15.</t>
  </si>
  <si>
    <t>1.2.16.</t>
  </si>
  <si>
    <t>1.2.17.</t>
  </si>
  <si>
    <t>Pelaksanaan pemusnahan arsip dilakukan dengan membuat Berita Acara Pemusnahan beserta Daftar Arsip Usul Musnah yang dibuat 2 (dua) rangkap.</t>
  </si>
  <si>
    <t>1.2.18.</t>
  </si>
  <si>
    <t>Berita acara pemusnahan arsip dan Daftar arsip yang dimusnahkan ditembuskan kepada Kepala Arsip Nasional Republik Indonesia.</t>
  </si>
  <si>
    <t>Jika pertanyaan pada Poin 1.3. di atas dinyatakan "Tidak", maka pertanyaan pada Poin 1.4. di bawah ini harus dinyatakan "Tidak".</t>
  </si>
  <si>
    <t>Penyerahan</t>
  </si>
  <si>
    <t>PASTIKAN SKOR PADA POIN 2.1. INI DIKETIK ULANG (MANUAL) SESUAI NILAI PROSENTASE, SEHINGGA TOTAL NILAI DIBAWAH VALID!</t>
  </si>
  <si>
    <t>Isikan persentase jumlah arsip statis yang telah diserahkan dan merupakan arsip yang autentik atau telah diautentikasi</t>
  </si>
  <si>
    <t>Penyeleksian dan pembuatan daftar arsip usul serah di unit kearsipan, dengan melihat JRA pada kolom retensi inaktif dan pada kolom keterangan yang dinyatakan permanen.</t>
  </si>
  <si>
    <t>Dilakukan penilaian oleh panitia penilai arsip terhadap arsip usul serah, dengan melakukan verifikasi secara langsung terhadap fisik arsip, yang dibuktikan dengan adanya notulen rapat panitia penilai arsip pada saat melakukan penilaian.</t>
  </si>
  <si>
    <t>Berikan tanda √ pada kolom informasi di bawah ini sesuai kondisi faktual, jika seluruh bukti di bawah ini tidak dapat ditunjukkan oleh unit kearsipan yang menyerahkan arsip statis, maka pertanyaan pada Poin 2.2.5. di atas harus dinyatakan "Tidak". Dalam hal kedua bukti di bawah ini menjadi satu kesatuan di dalam 1 (satu) surat maka pertanyaan pada Poin 2.2.5. di atas harus dinyatakan "Ya" dan berikan tanda √ pada seluruh kolom informasi di bawah ini:</t>
  </si>
  <si>
    <t>2.2.6.</t>
  </si>
  <si>
    <t>2.2.7.</t>
  </si>
  <si>
    <t>2.2.8.</t>
  </si>
  <si>
    <t>2.2.9.</t>
  </si>
  <si>
    <t>2.2.10</t>
  </si>
  <si>
    <t>Jika pertanyaan pada Poin 2.3. di atas dinyatakan "Tidak", maka pertanyaan pada poin 2.4. di bawah ini harus dinyatakan "Tidak".</t>
  </si>
  <si>
    <t xml:space="preserve">FORMULIR ASKI PTN UK B.1.4 </t>
  </si>
  <si>
    <t>Unit Kearsipan pada satuan kerja rektorat, fakultas, atau satuan kerja dengan sebutan lain, pernah melaksanakan pemusnahan arsip sebelum tanggal 27 Februari 2012</t>
  </si>
  <si>
    <t>Unit Kearsipan pada satuan kerja rektorat, fakultas, atau satuan kerja dengan sebutan lain, pernah melaksanakan pemusnahan arsip setelah tanggal 27 Februari 2012</t>
  </si>
  <si>
    <t>Terdapat Pimpinan Unit Kearsipan pada satuan kerja rektorat, fakultas, atau satuan kerja dengan sebutan lain, sebagai Ketua merangkap Anggota dalam unsur Panitia Penilai Arsip.</t>
  </si>
  <si>
    <t>Panitia penilai arsip menyampaikan surat pertimbangan kepada pimpinan satuan kerja rektorat, fakultas, atau satuan kerja dengan sebutan lain, yang menyatakan bahwa arsip yang diusulkan musnah dan telah memenuhi syarat untuk dimusnahkan.</t>
  </si>
  <si>
    <t>Terdapat surat persetujuan dari Rektor, jika arsip yang dimusnahkan memiliki retensi di bawah 10 (sepuluh) tahun sesuai Jadwal Retensi Arsip (JRA) yang telah ditetapkan oleh Perguruan Tinggi Negeri.</t>
  </si>
  <si>
    <t>Terdapat penetapan arsip yang akan dimusnahkan oleh pimpinan satuan kerja rektorat, fakultas, atau satuan kerja dengan sebutan lain, yang dibuktikan dengan adanya keputusan pimpinan satuan kerja rektorat, fakultas, atau satuan kerja dengan sebutan lain di lingkungan Perguruan Tinggi Negeri tentang penetapan pelaksanaan pemusnahan arsip.</t>
  </si>
  <si>
    <t>Penetapan arsip yang akan dimusnahkan oleh pimpinan satuan kerja rektorat, fakultas, atau satuan kerja dengan sebutan lain, di lingkungan perguruan tinggi negeri dilaksanakan sesuai ketentuan peraturan perundang-undangan, yakni setelah mendapat:</t>
  </si>
  <si>
    <t>Surat pertimbangan dari panitia penilai arsip dan surat persetujuan dari Rektor jika arsip yang dimusnahkan memiliki retensi di bawah 10 (sepuluh) tahun sesuai Jadwal Retensi Arsip (JRA) yang telah ditetapkan oleh Perguruan Tinggi Negeri.</t>
  </si>
  <si>
    <t>Arsip yang tercipta dalam pelaksanaan pemusnahan arsip diperlakukan sebagai arsip vital oleh Unit Kearsipan pada satuan kerja rektorat, fakultas, atau satuan kerja dengan sebutan lain yang melaksanakan pemusnahan arsip.</t>
  </si>
  <si>
    <t>Arsip yang tercipta dalam pelaksanaan pemusnahan arsip disimpan oleh Unit Kearsipan pada satuan kerja rektorat, fakultas, atau satuan kerja dengan sebutan lain yang melaksanakan pemusnahan arsip.</t>
  </si>
  <si>
    <r>
      <t xml:space="preserve">Jika Unit Kearsipan pada satuan kerja rektorat, fakultas, atau satuan kerja dengan sebutan lain tidak melaksanakan penyerahan arsip statis ke lembaga kearsipan perguruan tinggi,  berikan tanda </t>
    </r>
    <r>
      <rPr>
        <sz val="12"/>
        <color indexed="10"/>
        <rFont val="Bookman Old Style"/>
        <family val="1"/>
      </rPr>
      <t>√</t>
    </r>
    <r>
      <rPr>
        <i/>
        <sz val="12"/>
        <color indexed="10"/>
        <rFont val="Bookman Old Style"/>
        <family val="1"/>
      </rPr>
      <t xml:space="preserve"> pada kolom di samping ini.</t>
    </r>
  </si>
  <si>
    <t>Arsip statis yang diserahkan oleh Unit Kearsipan pada satuan kerja rektorat, fakultas, atau satuan kerja dengan sebutan lain kepada lembaga kearsipan perguruan tinggi merupakan arsip yang autentik, terpercaya, utuh, dan dapat digunakan, atau dalam hal arsip statis yang diserahkan tidak autentik maka satuan kerja rektorat, fakultas, atau satuan kerja dengan sebutan lain yang menyerahkan arsip statis telah melakukan autentikasi terhadap arsip yang diserahkan.</t>
  </si>
  <si>
    <t>Pemberitahuan akan menyerahkan arsip statis oleh Pimpinan satuan kerja rektorat, fakultas, atau satuan kerja dengan sebutan lain kepada lembaga kearsipan perguruan tinggi disertai dengan pernyataan dari Pimpinan satuan kerja rektorat, fakultas, atau satuan kerja dengan sebutan lain bahwa arsip yang diserahkan autentik, terpercaya, utuh, dan dapat digunakan.</t>
  </si>
  <si>
    <t>Surat pemberitahuan akan menyerahkan arsip statis oleh Pimpinan satuan kerja rektorat, fakultas, atau satuan kerja dengan sebutan lain kepada Lembaga Kearsipan Perguruan Tinggi.</t>
  </si>
  <si>
    <t>Surat pernyataan dari Pimpinansatuan kerja rektorat, fakultas, atau satuan kerja dengan sebutan lain yang menyatakan bahwa arsip yang diserahkan autentik, terpercaya, utuh dan dapat digunakan.</t>
  </si>
  <si>
    <t>Penetapan arsip yang akan diserahkan, yang dibuktikan dengan adanya surat Keputusan Rektor tentang penetapan pelaksanaan penyerahan arsip statis.</t>
  </si>
  <si>
    <t>Kepala Lembaga Kearsipan Perguruan Tinggi melakukan verifikasi daftar arsip usul serah berdasarkan permohonan penyerahan arsip statis dari Pimpinan satuan kerja rektorat, fakultas, atau satuan kerja dengan sebutan lain.</t>
  </si>
  <si>
    <t>Pelaksanaaan serah terima arsip statis oleh Pimpinan satuan kerja rektorat, fakultas, atau satuan kerja dengan sebutan lain kepada kepala lembaga kearsipan perguruan tinggi disertai dengan berita acara serah terima arsip statis, yang dibuktikan dengan berita acara serah terima arsip statis</t>
  </si>
  <si>
    <t>Pelaksanaaan serah terima arsip statis oleh Pimpinan satuan kerja rektorat, fakultas, atau satuan kerja dengan sebutan lain kepada kepala lembaga kearsipan perguruan tinggi disertai dengan daftar arsip yang akan diserahkan, yang dibuktikan dengan daftar arsip yang akan diserahkan</t>
  </si>
  <si>
    <t>Arsip yang tercipta dalam pelaksanaan penyerahan arsip statis disimpan oleh Unit Kearsipan pada satuan kerja rektorat, fakultas, atau satuan kerja dengan sebutan lain yang melaksanakan penyerahan arsip statis.</t>
  </si>
  <si>
    <t>Arsip yang tercipta dalam pelaksanaan penyerahan arsip statis diperlakukan sebagai arsip vital oleh Unit Kearsipan pada satuan kerja rektorat, fakultas, atau satuan kerja dengan sebutan lain yang melaksanakan penyerahan arsip statis.</t>
  </si>
  <si>
    <t xml:space="preserve">PADA UNIT KEARSIPAN </t>
  </si>
  <si>
    <t>Pejabat Struktural</t>
  </si>
  <si>
    <t>Unit Kearsipan Dipimpin oleh Pejabat Struktural</t>
  </si>
  <si>
    <t xml:space="preserve">Dalam Pelaksanaan Fungsi dan Tugasnya, Pimpinan Unit Kearsipan Bertanggungjawab Terhadap </t>
  </si>
  <si>
    <t>Perencanaan</t>
  </si>
  <si>
    <t>Penyusunan Program</t>
  </si>
  <si>
    <t>Pengaturan Kegiatan Kearsipan</t>
  </si>
  <si>
    <t>Pengendalian Pelaksanaan Kegiatan Kearsipan</t>
  </si>
  <si>
    <t>Pengelolaan Sumber Daya Kearsipan</t>
  </si>
  <si>
    <t>Monitoring dan Evaluasi</t>
  </si>
  <si>
    <t>Sarjana (strata satu/S1) Bidang Kearsipan, atau</t>
  </si>
  <si>
    <t>Sarjana (strata satu/S1) Selain Bidang Kearsipan dan Telah Mengikuti Serta Lulus Pendidikan dan Pelatihan Teknis Kearsipan bagi Pejabat Struktural Kearsipan</t>
  </si>
  <si>
    <t>Unit Kearsipan telah terdapat arsiparis</t>
  </si>
  <si>
    <t>Jumlah arsiparis pada Unit Kearsipan telah sesuai dengan analisis beban kerja kearsipan</t>
  </si>
  <si>
    <t>Kegiatan Arsiparis di Unit Kearsipan</t>
  </si>
  <si>
    <t>Pengelolaan Arsip Inaktif</t>
  </si>
  <si>
    <t>Pembinaan Kearsipan</t>
  </si>
  <si>
    <t>2.4.3.</t>
  </si>
  <si>
    <t>Pengolahan dan Penyajian Arsip menjadi Informasi</t>
  </si>
  <si>
    <t>2.5.1.</t>
  </si>
  <si>
    <t>2.5.2.</t>
  </si>
  <si>
    <t>Jumlah arsiparis yang terdapat di unit kearsipan</t>
  </si>
  <si>
    <t>Unit Kearsipan memiliki pengelola arsip</t>
  </si>
  <si>
    <t>Pengelola Arsip telah memiliki persyaratan kompetensi</t>
  </si>
  <si>
    <t>Jumlah pengelola arsip yang terdapat di unit kearsipan</t>
  </si>
  <si>
    <t>Jumlah pengelola arsip yang telah mengikuti dan lulus  diklat teknis kearsipan</t>
  </si>
  <si>
    <t>Pengelola Arsip telah mengikuti pengembangan SDM Kearsipan (Nondiklat Teknis)</t>
  </si>
  <si>
    <t>Jumlah pengelola arsip yang telah mengikuti kegiatan pengembangan SDM kearsipan (nondiklat teknis)</t>
  </si>
  <si>
    <t>Pengelola arsip telah melaksanakan pengelolaan arsip inaktif yang dibuktikan dengan indikator :</t>
  </si>
  <si>
    <t>3.4.1.</t>
  </si>
  <si>
    <t>Arsip inaktif yang telah disimpan dengan menggunakan media penyimpanan yang sesuai</t>
  </si>
  <si>
    <t>3.4.2.</t>
  </si>
  <si>
    <t>Arsip inaktif tertata dan terpelihara dengan baik</t>
  </si>
  <si>
    <t xml:space="preserve"> : …………………………..</t>
  </si>
  <si>
    <t>1. …………………………..</t>
  </si>
  <si>
    <t xml:space="preserve">: ………………………….. </t>
  </si>
  <si>
    <t>2. …………………………..</t>
  </si>
  <si>
    <t>3. …………………………..</t>
  </si>
  <si>
    <t>FORMULIR ASKI PTN UK B.2.1</t>
  </si>
  <si>
    <t xml:space="preserve">Tidak berada di daerah rawan gempa </t>
  </si>
  <si>
    <t>Tidak berada di daerah rawan banjir</t>
  </si>
  <si>
    <t>Tidak berdekatan dengan penyimpanan bahan mudah meledak dan terbakar</t>
  </si>
  <si>
    <t>1.1.4.</t>
  </si>
  <si>
    <t>Tidak berdekatan dengan pemukiman penduduk dan pabrik</t>
  </si>
  <si>
    <t>1.1.5.</t>
  </si>
  <si>
    <t>Mudah dijangkau untuk pengiriman, penggunaan maupun transportasi pegawai</t>
  </si>
  <si>
    <t>1.1.6.</t>
  </si>
  <si>
    <t>Tidak berdekatan dengan lingkungan yang memiliki kandungan polusi udara tinggi</t>
  </si>
  <si>
    <r>
      <t>Tersedia sistem pengairan (</t>
    </r>
    <r>
      <rPr>
        <i/>
        <sz val="12"/>
        <rFont val="Bookman Old Style"/>
        <family val="1"/>
      </rPr>
      <t>drainage</t>
    </r>
    <r>
      <rPr>
        <sz val="12"/>
        <rFont val="Bookman Old Style"/>
        <family val="1"/>
      </rPr>
      <t>) yang baik</t>
    </r>
  </si>
  <si>
    <t>3.1.1.</t>
  </si>
  <si>
    <t>3.1.2.</t>
  </si>
  <si>
    <t>3.1.3.</t>
  </si>
  <si>
    <r>
      <rPr>
        <i/>
        <sz val="12"/>
        <rFont val="Bookman Old Style"/>
        <family val="1"/>
      </rPr>
      <t xml:space="preserve">Hydran </t>
    </r>
    <r>
      <rPr>
        <sz val="12"/>
        <rFont val="Bookman Old Style"/>
        <family val="1"/>
      </rPr>
      <t xml:space="preserve">dan atau tabung pemadam kebakaran </t>
    </r>
  </si>
  <si>
    <t>Jenis dan bahan rak</t>
  </si>
  <si>
    <t>Jarak antara rak dan tembok 70-80 cm dan jarak antara baris rak yang satu dengan yang lainnya 100-110 cm.</t>
  </si>
  <si>
    <r>
      <rPr>
        <i/>
        <sz val="12"/>
        <rFont val="Bookman Old Style"/>
        <family val="1"/>
      </rPr>
      <t>Container</t>
    </r>
    <r>
      <rPr>
        <sz val="12"/>
        <rFont val="Bookman Old Style"/>
        <family val="1"/>
      </rPr>
      <t xml:space="preserve"> untuk jenis arsip kertas yakni boks arsip.</t>
    </r>
  </si>
  <si>
    <r>
      <rPr>
        <i/>
        <sz val="12"/>
        <rFont val="Bookman Old Style"/>
        <family val="1"/>
      </rPr>
      <t>Container</t>
    </r>
    <r>
      <rPr>
        <sz val="12"/>
        <rFont val="Bookman Old Style"/>
        <family val="1"/>
      </rPr>
      <t xml:space="preserve">  untuk jenis arsip kertas berupa arsip peta yakni tabung atau laci sesuai ukuran.</t>
    </r>
  </si>
  <si>
    <r>
      <rPr>
        <i/>
        <sz val="12"/>
        <rFont val="Bookman Old Style"/>
        <family val="1"/>
      </rPr>
      <t>Container</t>
    </r>
    <r>
      <rPr>
        <sz val="12"/>
        <rFont val="Bookman Old Style"/>
        <family val="1"/>
      </rPr>
      <t xml:space="preserve"> untuk jenis arsip foto yakni amplop (1 amplop berisi 1 lembar foto) dan dimasukan pada boks arsip foto.</t>
    </r>
  </si>
  <si>
    <t>Terdapat alat pengatur suhu dan kelembaban</t>
  </si>
  <si>
    <r>
      <t xml:space="preserve">Memiliki alat </t>
    </r>
    <r>
      <rPr>
        <i/>
        <sz val="12"/>
        <rFont val="Bookman Old Style"/>
        <family val="1"/>
      </rPr>
      <t>dehumidifier</t>
    </r>
    <r>
      <rPr>
        <sz val="12"/>
        <rFont val="Bookman Old Style"/>
        <family val="1"/>
      </rPr>
      <t xml:space="preserve"> yang berfungsi untuk mengatur kelembapan</t>
    </r>
  </si>
  <si>
    <r>
      <t xml:space="preserve">Memiliki </t>
    </r>
    <r>
      <rPr>
        <i/>
        <sz val="12"/>
        <rFont val="Bookman Old Style"/>
        <family val="1"/>
      </rPr>
      <t>Air Conditioner</t>
    </r>
    <r>
      <rPr>
        <sz val="12"/>
        <rFont val="Bookman Old Style"/>
        <family val="1"/>
      </rPr>
      <t xml:space="preserve"> yang berfungsi untuk mengatur suhu</t>
    </r>
  </si>
  <si>
    <r>
      <t xml:space="preserve">Memiliki alat </t>
    </r>
    <r>
      <rPr>
        <i/>
        <sz val="12"/>
        <rFont val="Bookman Old Style"/>
        <family val="1"/>
      </rPr>
      <t>thermo hygrometer</t>
    </r>
    <r>
      <rPr>
        <sz val="12"/>
        <rFont val="Bookman Old Style"/>
        <family val="1"/>
      </rPr>
      <t xml:space="preserve"> yang berfungsi untuk mengukur suhu dan kelembapan</t>
    </r>
  </si>
  <si>
    <t>Dilengkapi dengan alat pengamanan dan kontrol</t>
  </si>
  <si>
    <r>
      <t>Memiliki CCTV (</t>
    </r>
    <r>
      <rPr>
        <i/>
        <sz val="12"/>
        <rFont val="Bookman Old Style"/>
        <family val="1"/>
      </rPr>
      <t>Closed Circuit Television</t>
    </r>
    <r>
      <rPr>
        <sz val="12"/>
        <rFont val="Bookman Old Style"/>
        <family val="1"/>
      </rPr>
      <t>), yang terkoneksi ke monitor di ruang instalasi teknis</t>
    </r>
  </si>
  <si>
    <t>FORMULIR ASKI PTN UK B.2.2</t>
  </si>
  <si>
    <t>FORMULIR AUDIT SISTEM KEARSIPAN INTERNAL 
PERGURUAN TINGGI NEGERI
PADA UNIT KEARSIPAN</t>
  </si>
  <si>
    <r>
      <t xml:space="preserve">Standar suhu dan kelembaban untuk ruang simpan arsip  tidak lebih dari 27 </t>
    </r>
    <r>
      <rPr>
        <vertAlign val="superscript"/>
        <sz val="12"/>
        <rFont val="Bookman Old Style"/>
        <family val="1"/>
      </rPr>
      <t>0</t>
    </r>
    <r>
      <rPr>
        <sz val="12"/>
        <rFont val="Bookman Old Style"/>
        <family val="1"/>
      </rPr>
      <t xml:space="preserve"> C dan kelembaban tidak lebih dari 60 %;</t>
    </r>
  </si>
  <si>
    <t>Memiliki pencahayaan yang tidak menyilaukan dan terlindung dari sinar matahari langsung</t>
  </si>
  <si>
    <t>Bangunan tidak terbuat dari kayu agar terhindar dari rayap</t>
  </si>
  <si>
    <t>Memiliki pengamanan pintu secara otomatis, menggunakan kontrol akses ID card atau sidik jari pengguna</t>
  </si>
  <si>
    <t>4.1.1.</t>
  </si>
  <si>
    <t>4.1.2.</t>
  </si>
  <si>
    <t>4.2.3.</t>
  </si>
  <si>
    <t>4.2.4.</t>
  </si>
  <si>
    <t xml:space="preserve">Boks Arsip berwarna dasar coklat, coklat muda, biru muda atau warna lain yang tidak menyilaukan atau terlalu gelap </t>
  </si>
  <si>
    <t>UNIT PENGOLAH (UP)</t>
  </si>
  <si>
    <t>UNIT KEARSIPAN (UK)</t>
  </si>
  <si>
    <t>Apabila berdasarkan identifikasi, Unit Pengolah tidak menciptakan arsip terjaga maka seluruh pernyataan di bawah ini TIDAK berlaku dan TIDAK menjadi pembagi dalam penilaian.</t>
  </si>
  <si>
    <t>Apabila Unit pengolah menyimpan arsip terjaga maka berikan tanda √ pada kotak jenis arsip terjaga yang sesuai.</t>
  </si>
  <si>
    <r>
      <t xml:space="preserve">Jika Unit Pengolah tidak melaksanakan pemindahan arsip inaktif ke unit kearsipan,  berikan tanda </t>
    </r>
    <r>
      <rPr>
        <sz val="12"/>
        <color indexed="10"/>
        <rFont val="Bookman Old Style"/>
        <family val="1"/>
      </rPr>
      <t>√</t>
    </r>
    <r>
      <rPr>
        <i/>
        <sz val="12"/>
        <color indexed="10"/>
        <rFont val="Bookman Old Style"/>
        <family val="1"/>
      </rPr>
      <t xml:space="preserve"> pada kolom di samping ini, dan seluruh pertanyaan di bawah harus dinyatakan "Tidak/Belum".</t>
    </r>
  </si>
  <si>
    <t>(pengelola arsip adalah pegawai negeri atau pegawai lainnya yang menduduki jabatan yang fungsi, tugas, dan tanggung jawabnya melaksanakan kegiatan kearsipan).</t>
  </si>
  <si>
    <t>Penentuan Nilai Standar untuk Penilaian:</t>
  </si>
  <si>
    <t>Jika Perguruan Tinggi Negeri tidak memiliki kebijakan tata naskah dinas/pengurusan naskah dinas, maka berikan tanda √ pada kolom checklist/kotak di samping ini!
Dan seluruh pertanyaan di bawah ini dinyatakanan "Tidak/Belum".</t>
  </si>
  <si>
    <t>Jika Pemerintah Daerah tidak memiliki kebijakan Sistem Klasifikasi Keamanan dan Akses Arsip Dinamis,  berikan tanda √ dalam kolom disamping.
Dan seluruh pertanyaan di bawah ini dinyatakanan "Tidak/Belum".</t>
  </si>
  <si>
    <t>Jika Perguruan Tinggi Negeri tidak memiliki kebijakan Sistem Klasifikasi Keamanan dan Akses Arsip Dinamis,  berikan tanda √ dalam kolom disamping, dan seluruh pertanyaan di bawah dinyatakan  "Tidak/Belum".</t>
  </si>
  <si>
    <t>Jika Pemerintah Daerah belum menetapkan Klasifikasi Arsip di lingkungannya, berikan tanda √ pada kolom checklist di samping ini, dan seluruh pertanyaan di bawah dinyatakan "Tidak/Belum".</t>
  </si>
  <si>
    <t>Jika pemberkasan arsip aktif hanya dilakukan terhadap arsip yang dibuat saja atau hanya terhadap arsip yang diterima saja, maka pertanyaan pada angka 1.2. di atas harus dinyatakan "Tidak", dan berikan tanda √ pada kolom dibawah ini sesuai kondisi faktual.</t>
  </si>
  <si>
    <t>'Berikan tanda √ pada kolom informasi di bawah ini sesuai kondisi faktual pada berita acara alih media arsip aktif yang telah disusun, jika seluruh kolom di bawah ini dinyatakan "Ada" maka kolom informasi pada poin 3.4 harus dinyatakan "Ya" dan berikan tanda √, namun jika terdapat kolom di bawah ini yang dinyatakan "Tidak Ada/Kosong" maka jangan memberikan tanda apapun di dalam kolom/kosongkan informasi pada poin 3.4.</t>
  </si>
  <si>
    <t>Seluruh pernyataan di bawah ini berlaku ketika Pemerintah Daerah telah menyusun Program Arsip Vital (pendataan/identifikasi arsip vital, perlindungan dan pengamanan arsip vital, penyelamatan dan pemulihan arsip vital)  atau telah memiliki Pedoman Pengelolaan Arsip Vital. Jika TIDAK ADA PROGRAM ARSIP VITAL ATAU PEDOMAN PENGELOLAAN ARSIP VITAL yang ditetapkan oleh pimpinan Pemerintah Daerah maka BERIKAN TANDA √  PADA KOLOM CHECKLIST/KOTAK DI SAMPING INI ! Dan seluruh pertanyaan di bawah harus dinyatakan "Tidak".</t>
  </si>
  <si>
    <t>Apabila berdasarkan hasil identifikasi program arsip vital, tidak terdapat arsip vital yang tercipta pada unit pengolah maka berikan tanda Cheklist  √ pada kotak di samping.</t>
  </si>
  <si>
    <t>(jika poin 4.2.1. dinyatakan "tidak", maka pada poin 4.2.2. di bawah ini juga harus dinyatakan "tidak").</t>
  </si>
  <si>
    <t>(Out Indicator yang dimaksud pada poin 2.1 dapat berupa Out Sheet, Out Guide, Out Boks, atau sarana yang sejenis).</t>
  </si>
  <si>
    <t>Jika Perguruan Tinggi Negeri, tidak memiliki kebijakan tata naskah dinas/pengurusan naskah dinas, maka berikan tanda √ pada kolom checklist/kotak di samping ini!
Dan seluruh pertanyaan di bawah ini dinyatakanan "Tidak/Belum".</t>
  </si>
  <si>
    <t>(berikan tanda √ minimal 2 (dua) pada kolom checklist di bawah ini, jika poin 2.1. dinyatakan YA/ADA).</t>
  </si>
  <si>
    <t>(jika unit pengolah menciptakan jenis naskah dinas yang mengharuskan penggunaan security printing).</t>
  </si>
  <si>
    <t>(berikan tanda √ pada kolom checklist di bawah ini, jika poin 3.1.dinyatakan YA/ADA).</t>
  </si>
  <si>
    <t>(berikan tanda √ pada kolom checklist di bawah ini, jika poin 1.2. dinyatakan YA/ADA).</t>
  </si>
  <si>
    <t>(Apabila pencipta arsip memiliki ketentuan internal yang perlu ditambahkan, berikan tanda √ pada kolom cheklist di samping dan berikan nilai pada kolom yang tersedia maksimal 200).</t>
  </si>
  <si>
    <t>Berikan tanda √ pada kolom checklist di bawah ini, sesuai komponen daftar arsip inaktif yang dipindahkan, jika komponen di bawah ini tidak terpenuhi seluruhnya maka poin 8 diatas harus dinyatakan "Tidak".</t>
  </si>
  <si>
    <r>
      <rPr>
        <b/>
        <i/>
        <sz val="10"/>
        <rFont val="Bookman Old Style"/>
        <family val="1"/>
      </rPr>
      <t>Pengendalian naskah dinas keluar</t>
    </r>
    <r>
      <rPr>
        <i/>
        <sz val="10"/>
        <rFont val="Bookman Old Style"/>
        <family val="1"/>
      </rPr>
      <t xml:space="preserve"> yang dilakukan oleh Unit Kearsipan Jenjang Berikutnya sesuai wilayah kewenangannya.</t>
    </r>
  </si>
  <si>
    <r>
      <rPr>
        <b/>
        <i/>
        <sz val="10"/>
        <rFont val="Bookman Old Style"/>
        <family val="1"/>
      </rPr>
      <t>Pengendalian naskah dinas masuk</t>
    </r>
    <r>
      <rPr>
        <i/>
        <sz val="10"/>
        <rFont val="Bookman Old Style"/>
        <family val="1"/>
      </rPr>
      <t xml:space="preserve"> yang dilakukan oleh Unit Kearsipan Jenjang Berikutnya sesuai wilayah kewenangannya.</t>
    </r>
  </si>
  <si>
    <t>(berikan tanda √ pada kolom checklist di bawah ini, jika poin 1.1. dinyatakan YA/ADA).</t>
  </si>
  <si>
    <t>(berikan tanda √ pada kolom checklist di bawah ini, jika poin 2.3.1. dinyatakan YA/ADA).</t>
  </si>
  <si>
    <t>(Out Indicator yang dimaksud pada poin 3.1 dapat berupa Out Sheet, Out Guide, Out Boks, atau sarana yang sejenis).</t>
  </si>
  <si>
    <t>Berikan tanda √ pada kolom informasi di bawah ini sesuai kondisi faktual pada berita acara alih media arsip inaktif yang telah disusun, jika seluruh kolom di bawah ini dinyatakan "Ada" maka kolom informasi pada poin informasi di atas harus dinyatakan "Ya" dan berikan tanda √, namun jika terdapat kolom dibawah ini yang dinyatakan "Tidak Ada/Kosong" maka jangan memberikan tanda apapun di dalam kolom/kosongkan informasi pada poin informasi di atas.</t>
  </si>
  <si>
    <t>Pertanyaan di bawah ini hanya diberlakukan terhadap pemusnahan arsip yang dilaksanakan setelah tanggal 27 Februari 2012!</t>
  </si>
  <si>
    <t>Arsiparis Mahir</t>
  </si>
  <si>
    <t>Arsiparis Ahli Pertama</t>
  </si>
  <si>
    <t>Arsiparis Ahli Muda</t>
  </si>
  <si>
    <t>Arsiparis Ahli Madya</t>
  </si>
  <si>
    <t>Arsiparis Ahli Utama</t>
  </si>
  <si>
    <t>Arsiparis Kategori Keterampilan</t>
  </si>
  <si>
    <t>Arsiparis Kategori Keahlian</t>
  </si>
  <si>
    <t>*BUG!</t>
  </si>
  <si>
    <t>* 3 bug</t>
  </si>
  <si>
    <t>* 1 bug</t>
  </si>
</sst>
</file>

<file path=xl/styles.xml><?xml version="1.0" encoding="utf-8"?>
<styleSheet xmlns="http://schemas.openxmlformats.org/spreadsheetml/2006/main">
  <numFmts count="8">
    <numFmt numFmtId="5" formatCode="&quot;Rp&quot;#,##0;\-&quot;Rp&quot;#,##0"/>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s>
  <fonts count="131">
    <font>
      <sz val="10"/>
      <name val="Arial"/>
      <family val="0"/>
    </font>
    <font>
      <sz val="11"/>
      <color indexed="8"/>
      <name val="Calibri"/>
      <family val="2"/>
    </font>
    <font>
      <sz val="12"/>
      <name val="Arial"/>
      <family val="2"/>
    </font>
    <font>
      <sz val="20"/>
      <name val="Arial"/>
      <family val="2"/>
    </font>
    <font>
      <sz val="10"/>
      <name val="Bookman Old Style"/>
      <family val="1"/>
    </font>
    <font>
      <i/>
      <sz val="10"/>
      <name val="Bookman Old Style"/>
      <family val="1"/>
    </font>
    <font>
      <sz val="8"/>
      <name val="Bookman Old Style"/>
      <family val="1"/>
    </font>
    <font>
      <sz val="11"/>
      <name val="Bookman Old Style"/>
      <family val="1"/>
    </font>
    <font>
      <i/>
      <sz val="11"/>
      <name val="Bookman Old Style"/>
      <family val="1"/>
    </font>
    <font>
      <sz val="12"/>
      <name val="Symbol"/>
      <family val="1"/>
    </font>
    <font>
      <vertAlign val="superscript"/>
      <sz val="12"/>
      <name val="Bookman Old Style"/>
      <family val="1"/>
    </font>
    <font>
      <sz val="12"/>
      <name val="Times New Roman"/>
      <family val="1"/>
    </font>
    <font>
      <sz val="14"/>
      <name val="Segoe Script"/>
      <family val="2"/>
    </font>
    <font>
      <sz val="12"/>
      <name val="Segoe Script"/>
      <family val="4"/>
    </font>
    <font>
      <sz val="8"/>
      <name val="Arial"/>
      <family val="0"/>
    </font>
    <font>
      <sz val="12"/>
      <name val="Bookman Old Style"/>
      <family val="1"/>
    </font>
    <font>
      <i/>
      <sz val="12"/>
      <color indexed="10"/>
      <name val="Bookman Old Style"/>
      <family val="1"/>
    </font>
    <font>
      <i/>
      <sz val="12"/>
      <name val="Bookman Old Style"/>
      <family val="1"/>
    </font>
    <font>
      <sz val="12"/>
      <name val="Calibri"/>
      <family val="2"/>
    </font>
    <font>
      <i/>
      <sz val="10"/>
      <color indexed="10"/>
      <name val="Bookman Old Style"/>
      <family val="1"/>
    </font>
    <font>
      <sz val="12"/>
      <color indexed="10"/>
      <name val="Bookman Old Style"/>
      <family val="1"/>
    </font>
    <font>
      <b/>
      <sz val="12"/>
      <name val="Bookman Old Style"/>
      <family val="1"/>
    </font>
    <font>
      <b/>
      <sz val="11"/>
      <name val="Bookman Old Style"/>
      <family val="1"/>
    </font>
    <font>
      <b/>
      <i/>
      <sz val="12"/>
      <name val="Bookman Old Style"/>
      <family val="1"/>
    </font>
    <font>
      <b/>
      <sz val="12"/>
      <name val="Arial"/>
      <family val="2"/>
    </font>
    <font>
      <b/>
      <sz val="10"/>
      <name val="Arial"/>
      <family val="2"/>
    </font>
    <font>
      <i/>
      <u val="single"/>
      <sz val="12"/>
      <name val="Bookman Old Style"/>
      <family val="1"/>
    </font>
    <font>
      <sz val="18"/>
      <name val="Arial"/>
      <family val="2"/>
    </font>
    <font>
      <sz val="11.5"/>
      <name val="Bookman Old Style"/>
      <family val="1"/>
    </font>
    <font>
      <sz val="10"/>
      <color indexed="10"/>
      <name val="Bookman Old Style"/>
      <family val="1"/>
    </font>
    <font>
      <u val="single"/>
      <sz val="12"/>
      <name val="Bookman Old Style"/>
      <family val="1"/>
    </font>
    <font>
      <b/>
      <sz val="10"/>
      <name val="Bookman Old Style"/>
      <family val="1"/>
    </font>
    <font>
      <b/>
      <i/>
      <sz val="10"/>
      <name val="Bookman Old Style"/>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0"/>
      <name val="Arial"/>
      <family val="2"/>
    </font>
    <font>
      <b/>
      <sz val="12"/>
      <color indexed="10"/>
      <name val="Bookman Old Style"/>
      <family val="1"/>
    </font>
    <font>
      <sz val="11"/>
      <color indexed="8"/>
      <name val="Bookman Old Style"/>
      <family val="1"/>
    </font>
    <font>
      <sz val="10"/>
      <color indexed="10"/>
      <name val="Segoe Script"/>
      <family val="2"/>
    </font>
    <font>
      <i/>
      <u val="single"/>
      <sz val="12"/>
      <color indexed="10"/>
      <name val="Calibri"/>
      <family val="2"/>
    </font>
    <font>
      <b/>
      <sz val="11"/>
      <color indexed="10"/>
      <name val="Bookman Old Style"/>
      <family val="1"/>
    </font>
    <font>
      <sz val="12"/>
      <color indexed="10"/>
      <name val="Segoe Script"/>
      <family val="4"/>
    </font>
    <font>
      <i/>
      <sz val="11"/>
      <color indexed="10"/>
      <name val="Bookman Old Style"/>
      <family val="1"/>
    </font>
    <font>
      <b/>
      <sz val="11"/>
      <color indexed="8"/>
      <name val="Bookman Old Style"/>
      <family val="1"/>
    </font>
    <font>
      <b/>
      <sz val="10"/>
      <color indexed="10"/>
      <name val="Arial"/>
      <family val="2"/>
    </font>
    <font>
      <sz val="12"/>
      <color indexed="8"/>
      <name val="Bookman Old Style"/>
      <family val="1"/>
    </font>
    <font>
      <sz val="10"/>
      <color indexed="9"/>
      <name val="Arial"/>
      <family val="2"/>
    </font>
    <font>
      <sz val="10"/>
      <name val="Calibri"/>
      <family val="2"/>
    </font>
    <font>
      <sz val="12"/>
      <color indexed="8"/>
      <name val="Arial"/>
      <family val="2"/>
    </font>
    <font>
      <sz val="10"/>
      <color indexed="22"/>
      <name val="Arial"/>
      <family val="2"/>
    </font>
    <font>
      <b/>
      <sz val="11"/>
      <color indexed="8"/>
      <name val="Arial"/>
      <family val="2"/>
    </font>
    <font>
      <sz val="10"/>
      <color indexed="8"/>
      <name val="Arial"/>
      <family val="2"/>
    </font>
    <font>
      <b/>
      <sz val="12"/>
      <color indexed="8"/>
      <name val="Arial"/>
      <family val="2"/>
    </font>
    <font>
      <sz val="11"/>
      <color indexed="10"/>
      <name val="Bookman Old Style"/>
      <family val="1"/>
    </font>
    <font>
      <b/>
      <i/>
      <sz val="12"/>
      <color indexed="10"/>
      <name val="Bookman Old Style"/>
      <family val="1"/>
    </font>
    <font>
      <b/>
      <sz val="10"/>
      <color indexed="10"/>
      <name val="Segoe Script"/>
      <family val="2"/>
    </font>
    <font>
      <b/>
      <u val="single"/>
      <sz val="12"/>
      <color indexed="10"/>
      <name val="Bookman Old Style"/>
      <family val="1"/>
    </font>
    <font>
      <b/>
      <sz val="8"/>
      <color indexed="10"/>
      <name val="Bookman Old Style"/>
      <family val="1"/>
    </font>
    <font>
      <b/>
      <sz val="12"/>
      <color indexed="10"/>
      <name val="Segoe Script"/>
      <family val="4"/>
    </font>
    <font>
      <b/>
      <sz val="12"/>
      <color indexed="9"/>
      <name val="Arial"/>
      <family val="2"/>
    </font>
    <font>
      <b/>
      <sz val="14"/>
      <color indexed="8"/>
      <name val="Calibri"/>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2"/>
      <color rgb="FFE60000"/>
      <name val="Bookman Old Style"/>
      <family val="1"/>
    </font>
    <font>
      <b/>
      <sz val="12"/>
      <color rgb="FFE60000"/>
      <name val="Bookman Old Style"/>
      <family val="1"/>
    </font>
    <font>
      <sz val="11"/>
      <color theme="1"/>
      <name val="Bookman Old Style"/>
      <family val="1"/>
    </font>
    <font>
      <sz val="10"/>
      <color rgb="FFFF0000"/>
      <name val="Segoe Script"/>
      <family val="2"/>
    </font>
    <font>
      <i/>
      <u val="single"/>
      <sz val="12"/>
      <color rgb="FFFF0000"/>
      <name val="Calibri"/>
      <family val="2"/>
    </font>
    <font>
      <b/>
      <sz val="11"/>
      <color rgb="FFFF0000"/>
      <name val="Bookman Old Style"/>
      <family val="1"/>
    </font>
    <font>
      <sz val="12"/>
      <color rgb="FFFF0000"/>
      <name val="Segoe Script"/>
      <family val="4"/>
    </font>
    <font>
      <sz val="12"/>
      <color rgb="FFFF0000"/>
      <name val="Bookman Old Style"/>
      <family val="1"/>
    </font>
    <font>
      <i/>
      <sz val="10"/>
      <color rgb="FFFF0000"/>
      <name val="Bookman Old Style"/>
      <family val="1"/>
    </font>
    <font>
      <i/>
      <sz val="11"/>
      <color rgb="FFFF0000"/>
      <name val="Bookman Old Style"/>
      <family val="1"/>
    </font>
    <font>
      <b/>
      <sz val="11"/>
      <color theme="1"/>
      <name val="Bookman Old Style"/>
      <family val="1"/>
    </font>
    <font>
      <b/>
      <sz val="10"/>
      <color rgb="FFFF0000"/>
      <name val="Arial"/>
      <family val="2"/>
    </font>
    <font>
      <i/>
      <sz val="12"/>
      <color rgb="FFFF0000"/>
      <name val="Bookman Old Style"/>
      <family val="1"/>
    </font>
    <font>
      <sz val="12"/>
      <color theme="1"/>
      <name val="Bookman Old Style"/>
      <family val="1"/>
    </font>
    <font>
      <b/>
      <sz val="12"/>
      <color rgb="FFFF0000"/>
      <name val="Bookman Old Style"/>
      <family val="1"/>
    </font>
    <font>
      <sz val="10"/>
      <color theme="0"/>
      <name val="Arial"/>
      <family val="2"/>
    </font>
    <font>
      <sz val="12"/>
      <color theme="1"/>
      <name val="Arial"/>
      <family val="2"/>
    </font>
    <font>
      <sz val="12"/>
      <color rgb="FFC00000"/>
      <name val="Bookman Old Style"/>
      <family val="1"/>
    </font>
    <font>
      <sz val="10"/>
      <color theme="0" tint="-0.1499900072813034"/>
      <name val="Arial"/>
      <family val="2"/>
    </font>
    <font>
      <b/>
      <sz val="12"/>
      <color rgb="FFC00000"/>
      <name val="Bookman Old Style"/>
      <family val="1"/>
    </font>
    <font>
      <b/>
      <sz val="11"/>
      <color theme="1"/>
      <name val="Arial"/>
      <family val="2"/>
    </font>
    <font>
      <sz val="10"/>
      <color theme="1"/>
      <name val="Arial"/>
      <family val="2"/>
    </font>
    <font>
      <b/>
      <sz val="12"/>
      <color theme="1"/>
      <name val="Arial"/>
      <family val="2"/>
    </font>
    <font>
      <sz val="11"/>
      <color rgb="FFC00000"/>
      <name val="Bookman Old Style"/>
      <family val="1"/>
    </font>
    <font>
      <b/>
      <sz val="11"/>
      <color rgb="FFC00000"/>
      <name val="Bookman Old Style"/>
      <family val="1"/>
    </font>
    <font>
      <b/>
      <i/>
      <sz val="12"/>
      <color rgb="FFC00000"/>
      <name val="Bookman Old Style"/>
      <family val="1"/>
    </font>
    <font>
      <b/>
      <sz val="10"/>
      <color rgb="FFC00000"/>
      <name val="Segoe Script"/>
      <family val="2"/>
    </font>
    <font>
      <b/>
      <u val="single"/>
      <sz val="12"/>
      <color rgb="FFC00000"/>
      <name val="Bookman Old Style"/>
      <family val="1"/>
    </font>
    <font>
      <b/>
      <sz val="8"/>
      <color rgb="FFC00000"/>
      <name val="Bookman Old Style"/>
      <family val="1"/>
    </font>
    <font>
      <b/>
      <sz val="10"/>
      <color rgb="FFC00000"/>
      <name val="Arial"/>
      <family val="2"/>
    </font>
    <font>
      <b/>
      <sz val="12"/>
      <color rgb="FFC00000"/>
      <name val="Segoe Script"/>
      <family val="4"/>
    </font>
    <font>
      <b/>
      <sz val="11"/>
      <color rgb="FFE60000"/>
      <name val="Bookman Old Style"/>
      <family val="1"/>
    </font>
    <font>
      <b/>
      <sz val="12"/>
      <color theme="0"/>
      <name val="Arial"/>
      <family val="2"/>
    </font>
    <font>
      <b/>
      <sz val="14"/>
      <color theme="1"/>
      <name val="Calibri"/>
      <family val="2"/>
    </font>
    <font>
      <i/>
      <sz val="12"/>
      <color rgb="FFC00000"/>
      <name val="Bookman Old Style"/>
      <family val="1"/>
    </font>
    <font>
      <b/>
      <i/>
      <sz val="12"/>
      <color rgb="FFFF0000"/>
      <name val="Bookman Old Style"/>
      <family val="1"/>
    </font>
    <font>
      <b/>
      <sz val="12"/>
      <color rgb="FFE6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7C80"/>
        <bgColor indexed="64"/>
      </patternFill>
    </fill>
    <fill>
      <patternFill patternType="solid">
        <fgColor rgb="FFFF9999"/>
        <bgColor indexed="64"/>
      </patternFill>
    </fill>
    <fill>
      <patternFill patternType="solid">
        <fgColor rgb="FFFFFF99"/>
        <bgColor indexed="64"/>
      </patternFill>
    </fill>
    <fill>
      <patternFill patternType="solid">
        <fgColor rgb="FFFFCCCC"/>
        <bgColor indexed="64"/>
      </patternFill>
    </fill>
    <fill>
      <patternFill patternType="solid">
        <fgColor rgb="FFFFFF99"/>
        <bgColor indexed="64"/>
      </patternFill>
    </fill>
    <fill>
      <patternFill patternType="solid">
        <fgColor rgb="FFFF0000"/>
        <bgColor indexed="64"/>
      </patternFill>
    </fill>
    <fill>
      <patternFill patternType="solid">
        <fgColor rgb="FFFF7171"/>
        <bgColor indexed="64"/>
      </patternFill>
    </fill>
    <fill>
      <patternFill patternType="solid">
        <fgColor theme="3" tint="0.799979984760284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border>
    <border>
      <left style="thin"/>
      <right/>
      <top/>
      <bottom/>
    </border>
    <border>
      <left/>
      <right/>
      <top/>
      <bottom style="double"/>
    </border>
    <border>
      <left/>
      <right style="thin"/>
      <top/>
      <bottom style="double"/>
    </border>
    <border>
      <left/>
      <right style="thin"/>
      <top/>
      <bottom/>
    </border>
    <border>
      <left style="thin"/>
      <right/>
      <top/>
      <bottom style="double"/>
    </border>
    <border>
      <left style="thin"/>
      <right style="thin"/>
      <top style="thin"/>
      <bottom style="thin"/>
    </border>
    <border>
      <left/>
      <right/>
      <top style="thin"/>
      <bottom style="thin"/>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style="thin"/>
      <right style="double"/>
      <top style="thin"/>
      <bottom style="thin"/>
    </border>
    <border>
      <left style="thin"/>
      <right style="thin"/>
      <top style="thin"/>
      <bottom/>
    </border>
    <border>
      <left style="thin"/>
      <right/>
      <top style="thin"/>
      <bottom style="thin"/>
    </border>
    <border>
      <left/>
      <right style="thin"/>
      <top style="thin"/>
      <bottom style="thin"/>
    </border>
    <border>
      <left style="thin"/>
      <right style="thin"/>
      <top style="thin"/>
      <bottom style="medium"/>
    </border>
    <border>
      <left style="thin"/>
      <right style="thin"/>
      <top/>
      <bottom style="thin"/>
    </border>
    <border>
      <left/>
      <right style="medium"/>
      <top style="medium"/>
      <bottom style="medium"/>
    </border>
    <border>
      <left style="thin"/>
      <right style="thin"/>
      <top/>
      <bottom/>
    </border>
    <border>
      <left style="medium"/>
      <right/>
      <top style="medium"/>
      <bottom style="medium"/>
    </border>
    <border>
      <left/>
      <right/>
      <top style="medium"/>
      <bottom style="medium"/>
    </border>
    <border>
      <left style="double"/>
      <right/>
      <top style="double"/>
      <bottom style="thin"/>
    </border>
    <border>
      <left/>
      <right/>
      <top style="double"/>
      <bottom style="thin"/>
    </border>
    <border>
      <left/>
      <right style="double"/>
      <top style="double"/>
      <bottom style="thin"/>
    </border>
    <border>
      <left style="thin"/>
      <right/>
      <top style="thin"/>
      <bottom style="medium"/>
    </border>
    <border>
      <left/>
      <right style="thin"/>
      <top style="thin"/>
      <bottom style="medium"/>
    </border>
    <border>
      <left style="double"/>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0" borderId="0">
      <alignment/>
      <protection/>
    </xf>
    <xf numFmtId="0" fontId="76" fillId="0" borderId="0">
      <alignment/>
      <protection/>
    </xf>
    <xf numFmtId="0" fontId="76" fillId="0" borderId="0">
      <alignment/>
      <protection/>
    </xf>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1113">
    <xf numFmtId="0" fontId="0" fillId="0" borderId="0" xfId="0" applyAlignment="1">
      <alignment/>
    </xf>
    <xf numFmtId="0" fontId="0" fillId="0" borderId="0" xfId="55">
      <alignment/>
      <protection/>
    </xf>
    <xf numFmtId="0" fontId="93" fillId="0" borderId="0" xfId="55" applyFont="1" applyAlignment="1">
      <alignment vertical="center"/>
      <protection/>
    </xf>
    <xf numFmtId="0" fontId="15" fillId="33" borderId="0" xfId="55" applyFont="1" applyFill="1" applyAlignment="1">
      <alignment vertical="center"/>
      <protection/>
    </xf>
    <xf numFmtId="0" fontId="0" fillId="0" borderId="0" xfId="55" applyAlignment="1">
      <alignment vertical="center"/>
      <protection/>
    </xf>
    <xf numFmtId="0" fontId="7" fillId="0" borderId="0" xfId="55" applyFont="1" applyAlignment="1">
      <alignment vertical="center"/>
      <protection/>
    </xf>
    <xf numFmtId="0" fontId="15" fillId="33" borderId="0" xfId="55" applyFont="1" applyFill="1" applyAlignment="1">
      <alignment horizontal="center" vertical="center"/>
      <protection/>
    </xf>
    <xf numFmtId="0" fontId="15" fillId="0" borderId="0" xfId="55" applyFont="1" applyAlignment="1">
      <alignment vertical="center"/>
      <protection/>
    </xf>
    <xf numFmtId="0" fontId="15" fillId="33" borderId="10" xfId="55" applyFont="1" applyFill="1" applyBorder="1" applyAlignment="1">
      <alignment vertical="center"/>
      <protection/>
    </xf>
    <xf numFmtId="0" fontId="0" fillId="0" borderId="11" xfId="55" applyBorder="1" applyAlignment="1">
      <alignment vertical="center"/>
      <protection/>
    </xf>
    <xf numFmtId="0" fontId="15" fillId="33" borderId="12" xfId="55" applyFont="1" applyFill="1" applyBorder="1" applyAlignment="1">
      <alignment horizontal="center" vertical="center"/>
      <protection/>
    </xf>
    <xf numFmtId="0" fontId="15" fillId="33" borderId="13" xfId="55" applyFont="1" applyFill="1" applyBorder="1" applyAlignment="1">
      <alignment vertical="center"/>
      <protection/>
    </xf>
    <xf numFmtId="0" fontId="15" fillId="33" borderId="11" xfId="55" applyFont="1" applyFill="1" applyBorder="1" applyAlignment="1">
      <alignment vertical="center"/>
      <protection/>
    </xf>
    <xf numFmtId="0" fontId="15" fillId="33" borderId="14" xfId="55" applyFont="1" applyFill="1" applyBorder="1" applyAlignment="1">
      <alignment vertical="center"/>
      <protection/>
    </xf>
    <xf numFmtId="0" fontId="94" fillId="33" borderId="0" xfId="55" applyFont="1" applyFill="1" applyAlignment="1">
      <alignment vertical="center"/>
      <protection/>
    </xf>
    <xf numFmtId="0" fontId="0" fillId="33" borderId="0" xfId="55" applyFill="1" applyAlignment="1">
      <alignment vertical="center"/>
      <protection/>
    </xf>
    <xf numFmtId="0" fontId="15" fillId="33" borderId="15" xfId="55" applyFont="1" applyFill="1" applyBorder="1" applyAlignment="1">
      <alignment vertical="center"/>
      <protection/>
    </xf>
    <xf numFmtId="0" fontId="15" fillId="33" borderId="12" xfId="55" applyFont="1" applyFill="1" applyBorder="1" applyAlignment="1">
      <alignment vertical="center"/>
      <protection/>
    </xf>
    <xf numFmtId="0" fontId="17" fillId="33" borderId="0" xfId="55" applyFont="1" applyFill="1" applyAlignment="1">
      <alignment horizontal="justify" vertical="top" wrapText="1"/>
      <protection/>
    </xf>
    <xf numFmtId="0" fontId="95" fillId="33" borderId="16" xfId="55" applyFont="1" applyFill="1" applyBorder="1" applyAlignment="1">
      <alignment horizontal="center" vertical="center"/>
      <protection/>
    </xf>
    <xf numFmtId="0" fontId="96" fillId="0" borderId="0" xfId="56" applyFont="1" applyAlignment="1">
      <alignment horizontal="center" vertical="center"/>
      <protection/>
    </xf>
    <xf numFmtId="0" fontId="15" fillId="33" borderId="0" xfId="55" applyFont="1" applyFill="1" applyAlignment="1">
      <alignment vertical="center" wrapText="1"/>
      <protection/>
    </xf>
    <xf numFmtId="0" fontId="7" fillId="0" borderId="0" xfId="55" applyFont="1">
      <alignment/>
      <protection/>
    </xf>
    <xf numFmtId="0" fontId="12" fillId="33" borderId="0" xfId="55" applyFont="1" applyFill="1" applyAlignment="1">
      <alignment horizontal="center" vertical="center"/>
      <protection/>
    </xf>
    <xf numFmtId="0" fontId="15" fillId="33" borderId="0" xfId="55" applyFont="1" applyFill="1" applyAlignment="1">
      <alignment horizontal="justify" vertical="center" wrapText="1"/>
      <protection/>
    </xf>
    <xf numFmtId="0" fontId="95" fillId="33" borderId="14" xfId="55" applyFont="1" applyFill="1" applyBorder="1" applyAlignment="1">
      <alignment horizontal="center" vertical="center"/>
      <protection/>
    </xf>
    <xf numFmtId="0" fontId="95" fillId="33" borderId="0" xfId="55" applyFont="1" applyFill="1" applyAlignment="1">
      <alignment horizontal="center" vertical="center"/>
      <protection/>
    </xf>
    <xf numFmtId="0" fontId="96" fillId="0" borderId="16" xfId="56" applyFont="1" applyBorder="1" applyAlignment="1">
      <alignment horizontal="center" vertical="center"/>
      <protection/>
    </xf>
    <xf numFmtId="0" fontId="18" fillId="33" borderId="0" xfId="55" applyFont="1" applyFill="1" applyAlignment="1">
      <alignment horizontal="right"/>
      <protection/>
    </xf>
    <xf numFmtId="0" fontId="15" fillId="33" borderId="0" xfId="55" applyFont="1" applyFill="1" applyAlignment="1">
      <alignment horizontal="left" vertical="top" wrapText="1"/>
      <protection/>
    </xf>
    <xf numFmtId="0" fontId="15" fillId="33" borderId="0" xfId="55" applyFont="1" applyFill="1" applyBorder="1" applyAlignment="1">
      <alignment vertical="center"/>
      <protection/>
    </xf>
    <xf numFmtId="0" fontId="95" fillId="33" borderId="0" xfId="55" applyFont="1" applyFill="1" applyAlignment="1">
      <alignment horizontal="center" vertical="center" wrapText="1"/>
      <protection/>
    </xf>
    <xf numFmtId="0" fontId="15" fillId="33" borderId="0" xfId="55" applyFont="1" applyFill="1" applyAlignment="1">
      <alignment horizontal="left" vertical="center" wrapText="1"/>
      <protection/>
    </xf>
    <xf numFmtId="0" fontId="15" fillId="33" borderId="0" xfId="55" applyFont="1" applyFill="1" applyAlignment="1">
      <alignment horizontal="left" vertical="center"/>
      <protection/>
    </xf>
    <xf numFmtId="0" fontId="15" fillId="33" borderId="0" xfId="55" applyFont="1" applyFill="1" applyAlignment="1">
      <alignment horizontal="justify" vertical="top" wrapText="1"/>
      <protection/>
    </xf>
    <xf numFmtId="0" fontId="15" fillId="33" borderId="0" xfId="55" applyFont="1" applyFill="1" applyAlignment="1">
      <alignment horizontal="left" wrapText="1"/>
      <protection/>
    </xf>
    <xf numFmtId="0" fontId="15" fillId="33" borderId="0" xfId="55" applyFont="1" applyFill="1" applyAlignment="1">
      <alignment vertical="top" wrapText="1"/>
      <protection/>
    </xf>
    <xf numFmtId="0" fontId="15" fillId="33" borderId="0" xfId="55" applyFont="1" applyFill="1" applyBorder="1" applyAlignment="1">
      <alignment vertical="center" wrapText="1"/>
      <protection/>
    </xf>
    <xf numFmtId="0" fontId="15" fillId="33" borderId="0" xfId="55" applyFont="1" applyFill="1" applyBorder="1" applyAlignment="1">
      <alignment horizontal="center" vertical="center"/>
      <protection/>
    </xf>
    <xf numFmtId="0" fontId="12" fillId="33" borderId="0" xfId="55" applyFont="1" applyFill="1" applyBorder="1" applyAlignment="1">
      <alignment horizontal="center" vertical="center"/>
      <protection/>
    </xf>
    <xf numFmtId="0" fontId="15" fillId="33" borderId="0" xfId="55" applyFont="1" applyFill="1" applyAlignment="1">
      <alignment vertical="top"/>
      <protection/>
    </xf>
    <xf numFmtId="0" fontId="15" fillId="33" borderId="0" xfId="55" applyFont="1" applyFill="1" applyAlignment="1" quotePrefix="1">
      <alignment vertical="center"/>
      <protection/>
    </xf>
    <xf numFmtId="0" fontId="97" fillId="33" borderId="0" xfId="55" applyFont="1" applyFill="1" applyAlignment="1">
      <alignment vertical="center"/>
      <protection/>
    </xf>
    <xf numFmtId="0" fontId="0" fillId="0" borderId="0" xfId="55" applyFont="1" applyAlignment="1" quotePrefix="1">
      <alignment vertical="center"/>
      <protection/>
    </xf>
    <xf numFmtId="0" fontId="0" fillId="0" borderId="0" xfId="55" applyFont="1" applyAlignment="1">
      <alignment vertical="center"/>
      <protection/>
    </xf>
    <xf numFmtId="0" fontId="0" fillId="0" borderId="0" xfId="55" applyBorder="1" applyAlignment="1">
      <alignment vertical="center"/>
      <protection/>
    </xf>
    <xf numFmtId="0" fontId="7" fillId="0" borderId="0" xfId="55" applyFont="1" applyBorder="1" applyAlignment="1">
      <alignment vertical="center"/>
      <protection/>
    </xf>
    <xf numFmtId="0" fontId="15" fillId="33" borderId="17" xfId="55" applyFont="1" applyFill="1" applyBorder="1" applyAlignment="1">
      <alignment vertical="center"/>
      <protection/>
    </xf>
    <xf numFmtId="0" fontId="15" fillId="33" borderId="0" xfId="55" applyFont="1" applyFill="1" applyBorder="1" applyAlignment="1">
      <alignment horizontal="left" wrapText="1"/>
      <protection/>
    </xf>
    <xf numFmtId="0" fontId="17" fillId="33" borderId="0" xfId="55" applyFont="1" applyFill="1" applyAlignment="1">
      <alignment vertical="center" wrapText="1"/>
      <protection/>
    </xf>
    <xf numFmtId="0" fontId="17" fillId="33" borderId="0" xfId="55" applyFont="1" applyFill="1" applyAlignment="1">
      <alignment horizontal="justify" vertical="center" wrapText="1"/>
      <protection/>
    </xf>
    <xf numFmtId="0" fontId="5" fillId="33" borderId="0" xfId="55" applyFont="1" applyFill="1" applyAlignment="1">
      <alignment horizontal="justify" vertical="top" wrapText="1"/>
      <protection/>
    </xf>
    <xf numFmtId="0" fontId="98" fillId="33" borderId="0" xfId="55" applyFont="1" applyFill="1" applyAlignment="1">
      <alignment vertical="center"/>
      <protection/>
    </xf>
    <xf numFmtId="0" fontId="15" fillId="33" borderId="0" xfId="55" applyFont="1" applyFill="1" applyAlignment="1" quotePrefix="1">
      <alignment horizontal="left" vertical="center"/>
      <protection/>
    </xf>
    <xf numFmtId="0" fontId="97" fillId="33" borderId="0" xfId="55" applyFont="1" applyFill="1" applyBorder="1" applyAlignment="1">
      <alignment vertical="center"/>
      <protection/>
    </xf>
    <xf numFmtId="0" fontId="15" fillId="33" borderId="0" xfId="55" applyFont="1" applyFill="1" applyAlignment="1">
      <alignment horizontal="right" vertical="center"/>
      <protection/>
    </xf>
    <xf numFmtId="0" fontId="99" fillId="0" borderId="0" xfId="55" applyFont="1" applyAlignment="1">
      <alignment vertical="center"/>
      <protection/>
    </xf>
    <xf numFmtId="0" fontId="5" fillId="33" borderId="0" xfId="55" applyFont="1" applyFill="1" applyAlignment="1">
      <alignment vertical="center" wrapText="1"/>
      <protection/>
    </xf>
    <xf numFmtId="0" fontId="100" fillId="33" borderId="0" xfId="55" applyFont="1" applyFill="1" applyAlignment="1">
      <alignment vertical="center"/>
      <protection/>
    </xf>
    <xf numFmtId="0" fontId="101" fillId="0" borderId="0" xfId="55" applyFont="1" applyAlignment="1">
      <alignment vertical="center"/>
      <protection/>
    </xf>
    <xf numFmtId="0" fontId="102" fillId="33" borderId="0" xfId="55" applyFont="1" applyFill="1" applyAlignment="1">
      <alignment vertical="center" wrapText="1"/>
      <protection/>
    </xf>
    <xf numFmtId="0" fontId="5" fillId="33" borderId="0" xfId="55" applyFont="1" applyFill="1" applyAlignment="1">
      <alignment horizontal="justify" vertical="center" wrapText="1"/>
      <protection/>
    </xf>
    <xf numFmtId="20" fontId="15" fillId="33" borderId="0" xfId="55" applyNumberFormat="1" applyFont="1" applyFill="1" applyAlignment="1" quotePrefix="1">
      <alignment vertical="center"/>
      <protection/>
    </xf>
    <xf numFmtId="0" fontId="15" fillId="33" borderId="18" xfId="55" applyFont="1" applyFill="1" applyBorder="1" applyAlignment="1">
      <alignment vertical="center"/>
      <protection/>
    </xf>
    <xf numFmtId="0" fontId="15" fillId="33" borderId="19" xfId="55" applyFont="1" applyFill="1" applyBorder="1" applyAlignment="1">
      <alignment vertical="center"/>
      <protection/>
    </xf>
    <xf numFmtId="0" fontId="15" fillId="33" borderId="19" xfId="55" applyFont="1" applyFill="1" applyBorder="1" applyAlignment="1">
      <alignment horizontal="center" vertical="center"/>
      <protection/>
    </xf>
    <xf numFmtId="0" fontId="15" fillId="33" borderId="20" xfId="55" applyFont="1" applyFill="1" applyBorder="1" applyAlignment="1">
      <alignment vertical="center"/>
      <protection/>
    </xf>
    <xf numFmtId="0" fontId="15" fillId="33" borderId="21" xfId="55" applyFont="1" applyFill="1" applyBorder="1" applyAlignment="1">
      <alignment vertical="center"/>
      <protection/>
    </xf>
    <xf numFmtId="0" fontId="15" fillId="33" borderId="22" xfId="55" applyFont="1" applyFill="1" applyBorder="1" applyAlignment="1">
      <alignment vertical="center"/>
      <protection/>
    </xf>
    <xf numFmtId="0" fontId="15" fillId="33" borderId="22" xfId="55" applyFont="1" applyFill="1" applyBorder="1" applyAlignment="1">
      <alignment horizontal="center" vertical="center"/>
      <protection/>
    </xf>
    <xf numFmtId="0" fontId="93" fillId="0" borderId="0" xfId="55" applyFont="1" applyAlignment="1">
      <alignment horizontal="center" vertical="center"/>
      <protection/>
    </xf>
    <xf numFmtId="0" fontId="8" fillId="33" borderId="0" xfId="55" applyFont="1" applyFill="1" applyAlignment="1">
      <alignment horizontal="justify" vertical="center" wrapText="1"/>
      <protection/>
    </xf>
    <xf numFmtId="0" fontId="103" fillId="33" borderId="0" xfId="55" applyFont="1" applyFill="1" applyAlignment="1">
      <alignment horizontal="justify" vertical="center" wrapText="1"/>
      <protection/>
    </xf>
    <xf numFmtId="0" fontId="100" fillId="33" borderId="0" xfId="56" applyFont="1" applyFill="1" applyAlignment="1">
      <alignment horizontal="center" vertical="center"/>
      <protection/>
    </xf>
    <xf numFmtId="0" fontId="8" fillId="33" borderId="0" xfId="55" applyFont="1" applyFill="1" applyAlignment="1">
      <alignment horizontal="left" vertical="center"/>
      <protection/>
    </xf>
    <xf numFmtId="0" fontId="103" fillId="33" borderId="0" xfId="55" applyFont="1" applyFill="1" applyBorder="1" applyAlignment="1">
      <alignment horizontal="justify" vertical="center" wrapText="1"/>
      <protection/>
    </xf>
    <xf numFmtId="0" fontId="95" fillId="0" borderId="16" xfId="56" applyFont="1" applyBorder="1" applyAlignment="1">
      <alignment horizontal="center" vertical="center"/>
      <protection/>
    </xf>
    <xf numFmtId="0" fontId="95" fillId="0" borderId="0" xfId="56" applyFont="1" applyAlignment="1">
      <alignment horizontal="center" vertical="center"/>
      <protection/>
    </xf>
    <xf numFmtId="0" fontId="104" fillId="0" borderId="16" xfId="56" applyFont="1" applyBorder="1" applyAlignment="1">
      <alignment horizontal="center" vertical="center"/>
      <protection/>
    </xf>
    <xf numFmtId="0" fontId="104" fillId="0" borderId="0" xfId="56" applyFont="1" applyAlignment="1">
      <alignment horizontal="center" vertical="center"/>
      <protection/>
    </xf>
    <xf numFmtId="0" fontId="15" fillId="33" borderId="19" xfId="55" applyFont="1" applyFill="1" applyBorder="1" applyAlignment="1">
      <alignment horizontal="right" vertical="center"/>
      <protection/>
    </xf>
    <xf numFmtId="0" fontId="15" fillId="33" borderId="20" xfId="55" applyFont="1" applyFill="1" applyBorder="1" applyAlignment="1">
      <alignment horizontal="center" vertical="center"/>
      <protection/>
    </xf>
    <xf numFmtId="0" fontId="0" fillId="33" borderId="0" xfId="55" applyFill="1">
      <alignment/>
      <protection/>
    </xf>
    <xf numFmtId="0" fontId="15" fillId="33" borderId="21" xfId="0" applyFont="1" applyFill="1" applyBorder="1" applyAlignment="1">
      <alignment/>
    </xf>
    <xf numFmtId="0" fontId="15" fillId="33" borderId="22" xfId="0" applyFont="1" applyFill="1" applyBorder="1" applyAlignment="1">
      <alignment vertical="top"/>
    </xf>
    <xf numFmtId="0" fontId="15" fillId="33" borderId="10" xfId="0" applyFont="1" applyFill="1" applyBorder="1" applyAlignment="1">
      <alignment/>
    </xf>
    <xf numFmtId="0" fontId="15" fillId="33" borderId="22" xfId="0" applyFont="1" applyFill="1" applyBorder="1" applyAlignment="1">
      <alignment/>
    </xf>
    <xf numFmtId="0" fontId="15" fillId="33" borderId="22" xfId="0" applyFont="1" applyFill="1" applyBorder="1" applyAlignment="1">
      <alignment horizontal="center"/>
    </xf>
    <xf numFmtId="0" fontId="15" fillId="33" borderId="22" xfId="55" applyFont="1" applyFill="1" applyBorder="1" applyAlignment="1">
      <alignment horizontal="center"/>
      <protection/>
    </xf>
    <xf numFmtId="0" fontId="15" fillId="33" borderId="10" xfId="55" applyFont="1" applyFill="1" applyBorder="1">
      <alignment/>
      <protection/>
    </xf>
    <xf numFmtId="0" fontId="15" fillId="0" borderId="0" xfId="55" applyFont="1">
      <alignment/>
      <protection/>
    </xf>
    <xf numFmtId="0" fontId="15" fillId="33" borderId="11" xfId="55" applyFont="1" applyFill="1" applyBorder="1">
      <alignment/>
      <protection/>
    </xf>
    <xf numFmtId="0" fontId="15" fillId="33" borderId="0" xfId="55" applyFont="1" applyFill="1">
      <alignment/>
      <protection/>
    </xf>
    <xf numFmtId="0" fontId="94" fillId="33" borderId="14" xfId="55" applyFont="1" applyFill="1" applyBorder="1">
      <alignment/>
      <protection/>
    </xf>
    <xf numFmtId="0" fontId="15" fillId="33" borderId="0" xfId="55" applyFont="1" applyFill="1" applyAlignment="1">
      <alignment horizontal="center"/>
      <protection/>
    </xf>
    <xf numFmtId="0" fontId="15" fillId="33" borderId="14" xfId="55" applyFont="1" applyFill="1" applyBorder="1">
      <alignment/>
      <protection/>
    </xf>
    <xf numFmtId="0" fontId="15" fillId="33" borderId="0" xfId="55" applyFont="1" applyFill="1" applyAlignment="1">
      <alignment horizontal="center" vertical="top"/>
      <protection/>
    </xf>
    <xf numFmtId="0" fontId="15" fillId="33" borderId="11" xfId="55" applyFont="1" applyFill="1" applyBorder="1" applyAlignment="1">
      <alignment vertical="top"/>
      <protection/>
    </xf>
    <xf numFmtId="0" fontId="94" fillId="33" borderId="0" xfId="55" applyFont="1" applyFill="1">
      <alignment/>
      <protection/>
    </xf>
    <xf numFmtId="0" fontId="15" fillId="33" borderId="11" xfId="0" applyFont="1" applyFill="1" applyBorder="1" applyAlignment="1">
      <alignment/>
    </xf>
    <xf numFmtId="0" fontId="15" fillId="33" borderId="0" xfId="0" applyFont="1" applyFill="1" applyAlignment="1">
      <alignment/>
    </xf>
    <xf numFmtId="0" fontId="15" fillId="33" borderId="14" xfId="0" applyFont="1" applyFill="1" applyBorder="1" applyAlignment="1">
      <alignment/>
    </xf>
    <xf numFmtId="0" fontId="15" fillId="33" borderId="0" xfId="0" applyFont="1" applyFill="1" applyAlignment="1">
      <alignment horizontal="center"/>
    </xf>
    <xf numFmtId="0" fontId="0" fillId="33" borderId="0" xfId="0" applyFont="1" applyFill="1" applyAlignment="1">
      <alignment horizontal="center"/>
    </xf>
    <xf numFmtId="0" fontId="15" fillId="33" borderId="18" xfId="0" applyFont="1" applyFill="1" applyBorder="1" applyAlignment="1">
      <alignment/>
    </xf>
    <xf numFmtId="0" fontId="15" fillId="33" borderId="19" xfId="0" applyFont="1" applyFill="1" applyBorder="1" applyAlignment="1">
      <alignment/>
    </xf>
    <xf numFmtId="0" fontId="15" fillId="33" borderId="20" xfId="0" applyFont="1" applyFill="1" applyBorder="1" applyAlignment="1">
      <alignment/>
    </xf>
    <xf numFmtId="0" fontId="15" fillId="33" borderId="19" xfId="0" applyFont="1" applyFill="1" applyBorder="1" applyAlignment="1">
      <alignment horizontal="center"/>
    </xf>
    <xf numFmtId="0" fontId="0" fillId="33" borderId="19" xfId="0" applyFont="1" applyFill="1" applyBorder="1" applyAlignment="1">
      <alignment horizontal="center"/>
    </xf>
    <xf numFmtId="0" fontId="15" fillId="33" borderId="19" xfId="55" applyFont="1" applyFill="1" applyBorder="1" applyAlignment="1">
      <alignment horizontal="center"/>
      <protection/>
    </xf>
    <xf numFmtId="0" fontId="15" fillId="33" borderId="20" xfId="55" applyFont="1" applyFill="1" applyBorder="1">
      <alignment/>
      <protection/>
    </xf>
    <xf numFmtId="0" fontId="0" fillId="0" borderId="0" xfId="55" applyAlignment="1">
      <alignment horizontal="center" vertical="center"/>
      <protection/>
    </xf>
    <xf numFmtId="0" fontId="0" fillId="34" borderId="0" xfId="55" applyFont="1" applyFill="1" applyAlignment="1">
      <alignment vertical="center"/>
      <protection/>
    </xf>
    <xf numFmtId="0" fontId="7" fillId="34" borderId="0" xfId="55" applyFont="1" applyFill="1" applyAlignment="1">
      <alignment vertical="center"/>
      <protection/>
    </xf>
    <xf numFmtId="0" fontId="15" fillId="34" borderId="0" xfId="55" applyFont="1" applyFill="1" applyAlignment="1">
      <alignment horizontal="right" vertical="center"/>
      <protection/>
    </xf>
    <xf numFmtId="0" fontId="15" fillId="34" borderId="0" xfId="55" applyFont="1" applyFill="1" applyAlignment="1">
      <alignment horizontal="center" vertical="center"/>
      <protection/>
    </xf>
    <xf numFmtId="0" fontId="15" fillId="34" borderId="0" xfId="55" applyFont="1" applyFill="1" applyAlignment="1">
      <alignment vertical="center"/>
      <protection/>
    </xf>
    <xf numFmtId="0" fontId="15" fillId="34" borderId="0" xfId="55" applyFont="1" applyFill="1" applyAlignment="1">
      <alignment horizontal="center" vertical="center" wrapText="1"/>
      <protection/>
    </xf>
    <xf numFmtId="0" fontId="15" fillId="34" borderId="0" xfId="55" applyFont="1" applyFill="1">
      <alignment/>
      <protection/>
    </xf>
    <xf numFmtId="0" fontId="0" fillId="34" borderId="0" xfId="55" applyFont="1" applyFill="1">
      <alignment/>
      <protection/>
    </xf>
    <xf numFmtId="0" fontId="7" fillId="34" borderId="0" xfId="55" applyFont="1" applyFill="1">
      <alignment/>
      <protection/>
    </xf>
    <xf numFmtId="0" fontId="15" fillId="34" borderId="12" xfId="55" applyFont="1" applyFill="1" applyBorder="1" applyAlignment="1">
      <alignment horizontal="center"/>
      <protection/>
    </xf>
    <xf numFmtId="0" fontId="15" fillId="34" borderId="13" xfId="55" applyFont="1" applyFill="1" applyBorder="1">
      <alignment/>
      <protection/>
    </xf>
    <xf numFmtId="0" fontId="15" fillId="34" borderId="11" xfId="55" applyFont="1" applyFill="1" applyBorder="1" applyAlignment="1">
      <alignment horizontal="center"/>
      <protection/>
    </xf>
    <xf numFmtId="0" fontId="15" fillId="34" borderId="0" xfId="55" applyFont="1" applyFill="1" applyAlignment="1">
      <alignment horizontal="center"/>
      <protection/>
    </xf>
    <xf numFmtId="0" fontId="15" fillId="34" borderId="14" xfId="55" applyFont="1" applyFill="1" applyBorder="1">
      <alignment/>
      <protection/>
    </xf>
    <xf numFmtId="0" fontId="15" fillId="34" borderId="11" xfId="55" applyFont="1" applyFill="1" applyBorder="1">
      <alignment/>
      <protection/>
    </xf>
    <xf numFmtId="0" fontId="15" fillId="34" borderId="15" xfId="55" applyFont="1" applyFill="1" applyBorder="1" applyAlignment="1">
      <alignment horizontal="center"/>
      <protection/>
    </xf>
    <xf numFmtId="0" fontId="15" fillId="34" borderId="12" xfId="55" applyFont="1" applyFill="1" applyBorder="1">
      <alignment/>
      <protection/>
    </xf>
    <xf numFmtId="0" fontId="15" fillId="34" borderId="16" xfId="55" applyFont="1" applyFill="1" applyBorder="1" applyAlignment="1">
      <alignment horizontal="center"/>
      <protection/>
    </xf>
    <xf numFmtId="0" fontId="21" fillId="34" borderId="0" xfId="55" applyFont="1" applyFill="1" applyAlignment="1">
      <alignment horizontal="center"/>
      <protection/>
    </xf>
    <xf numFmtId="0" fontId="21" fillId="34" borderId="0" xfId="55" applyFont="1" applyFill="1" applyAlignment="1">
      <alignment horizontal="left"/>
      <protection/>
    </xf>
    <xf numFmtId="0" fontId="21" fillId="34" borderId="14" xfId="55" applyFont="1" applyFill="1" applyBorder="1">
      <alignment/>
      <protection/>
    </xf>
    <xf numFmtId="0" fontId="7" fillId="34" borderId="0" xfId="55" applyFont="1" applyFill="1" applyAlignment="1">
      <alignment horizontal="center"/>
      <protection/>
    </xf>
    <xf numFmtId="0" fontId="15" fillId="34" borderId="11" xfId="55" applyFont="1" applyFill="1" applyBorder="1" applyAlignment="1">
      <alignment horizontal="right"/>
      <protection/>
    </xf>
    <xf numFmtId="0" fontId="7" fillId="34" borderId="16" xfId="55" applyFont="1" applyFill="1" applyBorder="1" applyAlignment="1">
      <alignment horizontal="center" vertical="center"/>
      <protection/>
    </xf>
    <xf numFmtId="0" fontId="7" fillId="34" borderId="16" xfId="56" applyFont="1" applyFill="1" applyBorder="1" applyAlignment="1">
      <alignment horizontal="center" vertical="center"/>
      <protection/>
    </xf>
    <xf numFmtId="0" fontId="15" fillId="34" borderId="0" xfId="55" applyFont="1" applyFill="1" applyAlignment="1">
      <alignment horizontal="right"/>
      <protection/>
    </xf>
    <xf numFmtId="0" fontId="15" fillId="34" borderId="0" xfId="55" applyFont="1" applyFill="1" applyBorder="1" applyAlignment="1">
      <alignment horizontal="center"/>
      <protection/>
    </xf>
    <xf numFmtId="0" fontId="7" fillId="34" borderId="0" xfId="55" applyFont="1" applyFill="1" applyBorder="1" applyAlignment="1">
      <alignment horizontal="center" vertical="center"/>
      <protection/>
    </xf>
    <xf numFmtId="0" fontId="7" fillId="34" borderId="0" xfId="56" applyFont="1" applyFill="1" applyBorder="1" applyAlignment="1">
      <alignment horizontal="center" vertical="center"/>
      <protection/>
    </xf>
    <xf numFmtId="0" fontId="15" fillId="34" borderId="0" xfId="55" applyFont="1" applyFill="1" applyAlignment="1">
      <alignment vertical="top" wrapText="1"/>
      <protection/>
    </xf>
    <xf numFmtId="0" fontId="15" fillId="34" borderId="0" xfId="55" applyFont="1" applyFill="1" applyAlignment="1" quotePrefix="1">
      <alignment horizontal="right"/>
      <protection/>
    </xf>
    <xf numFmtId="0" fontId="15" fillId="34" borderId="0" xfId="55" applyFont="1" applyFill="1" applyAlignment="1">
      <alignment horizontal="justify" wrapText="1"/>
      <protection/>
    </xf>
    <xf numFmtId="0" fontId="15" fillId="34" borderId="0" xfId="55" applyFont="1" applyFill="1" applyBorder="1" applyAlignment="1">
      <alignment horizontal="right"/>
      <protection/>
    </xf>
    <xf numFmtId="0" fontId="15" fillId="34" borderId="0" xfId="55" applyFont="1" applyFill="1" applyBorder="1">
      <alignment/>
      <protection/>
    </xf>
    <xf numFmtId="0" fontId="15" fillId="34" borderId="0" xfId="55" applyFont="1" applyFill="1" applyBorder="1" applyAlignment="1">
      <alignment horizontal="justify" wrapText="1"/>
      <protection/>
    </xf>
    <xf numFmtId="0" fontId="15" fillId="34" borderId="0" xfId="55" applyFont="1" applyFill="1" applyAlignment="1">
      <alignment horizontal="left"/>
      <protection/>
    </xf>
    <xf numFmtId="0" fontId="22" fillId="34" borderId="16" xfId="55" applyFont="1" applyFill="1" applyBorder="1" applyAlignment="1">
      <alignment horizontal="center"/>
      <protection/>
    </xf>
    <xf numFmtId="0" fontId="22" fillId="34" borderId="0" xfId="55" applyFont="1" applyFill="1">
      <alignment/>
      <protection/>
    </xf>
    <xf numFmtId="0" fontId="15" fillId="34" borderId="21" xfId="0" applyFont="1" applyFill="1" applyBorder="1" applyAlignment="1">
      <alignment/>
    </xf>
    <xf numFmtId="0" fontId="15" fillId="34" borderId="22" xfId="0" applyFont="1" applyFill="1" applyBorder="1" applyAlignment="1">
      <alignment vertical="top"/>
    </xf>
    <xf numFmtId="0" fontId="15" fillId="34" borderId="10" xfId="0" applyFont="1" applyFill="1" applyBorder="1" applyAlignment="1">
      <alignment vertical="top"/>
    </xf>
    <xf numFmtId="0" fontId="15" fillId="34" borderId="22" xfId="0" applyFont="1" applyFill="1" applyBorder="1" applyAlignment="1">
      <alignment/>
    </xf>
    <xf numFmtId="0" fontId="15" fillId="34" borderId="22" xfId="0" applyFont="1" applyFill="1" applyBorder="1" applyAlignment="1">
      <alignment horizontal="center"/>
    </xf>
    <xf numFmtId="0" fontId="15" fillId="34" borderId="22" xfId="55" applyFont="1" applyFill="1" applyBorder="1" applyAlignment="1">
      <alignment horizontal="center"/>
      <protection/>
    </xf>
    <xf numFmtId="0" fontId="15" fillId="34" borderId="10" xfId="55" applyFont="1" applyFill="1" applyBorder="1">
      <alignment/>
      <protection/>
    </xf>
    <xf numFmtId="0" fontId="15" fillId="34" borderId="0" xfId="55" applyFont="1" applyFill="1" applyBorder="1" applyAlignment="1">
      <alignment horizontal="center" vertical="top"/>
      <protection/>
    </xf>
    <xf numFmtId="0" fontId="15" fillId="34" borderId="11" xfId="55" applyFont="1" applyFill="1" applyBorder="1" applyAlignment="1">
      <alignment vertical="top"/>
      <protection/>
    </xf>
    <xf numFmtId="0" fontId="15" fillId="34" borderId="11" xfId="55" applyFont="1" applyFill="1" applyBorder="1" applyAlignment="1">
      <alignment vertical="center"/>
      <protection/>
    </xf>
    <xf numFmtId="0" fontId="15" fillId="34" borderId="0" xfId="55" applyFont="1" applyFill="1" applyBorder="1" applyAlignment="1">
      <alignment vertical="center"/>
      <protection/>
    </xf>
    <xf numFmtId="0" fontId="15" fillId="34" borderId="14" xfId="55" applyFont="1" applyFill="1" applyBorder="1" applyAlignment="1">
      <alignment vertical="center"/>
      <protection/>
    </xf>
    <xf numFmtId="0" fontId="15" fillId="34" borderId="0" xfId="55" applyFont="1" applyFill="1" applyBorder="1" applyAlignment="1">
      <alignment horizontal="center" vertical="center"/>
      <protection/>
    </xf>
    <xf numFmtId="0" fontId="15" fillId="34" borderId="11" xfId="0" applyFont="1" applyFill="1" applyBorder="1" applyAlignment="1">
      <alignment/>
    </xf>
    <xf numFmtId="0" fontId="15" fillId="34" borderId="0" xfId="0" applyFont="1" applyFill="1" applyBorder="1" applyAlignment="1">
      <alignment/>
    </xf>
    <xf numFmtId="0" fontId="15" fillId="34" borderId="14" xfId="0" applyFont="1" applyFill="1" applyBorder="1" applyAlignment="1">
      <alignment/>
    </xf>
    <xf numFmtId="0" fontId="15" fillId="34" borderId="0" xfId="0" applyFont="1" applyFill="1" applyBorder="1" applyAlignment="1">
      <alignment horizontal="center"/>
    </xf>
    <xf numFmtId="0" fontId="15" fillId="34" borderId="18" xfId="0" applyFont="1" applyFill="1" applyBorder="1" applyAlignment="1">
      <alignment/>
    </xf>
    <xf numFmtId="0" fontId="15" fillId="34" borderId="19" xfId="0" applyFont="1" applyFill="1" applyBorder="1" applyAlignment="1">
      <alignment/>
    </xf>
    <xf numFmtId="0" fontId="15" fillId="34" borderId="20" xfId="0" applyFont="1" applyFill="1" applyBorder="1" applyAlignment="1">
      <alignment/>
    </xf>
    <xf numFmtId="0" fontId="15" fillId="34" borderId="19" xfId="0" applyFont="1" applyFill="1" applyBorder="1" applyAlignment="1">
      <alignment horizontal="center"/>
    </xf>
    <xf numFmtId="0" fontId="15" fillId="34" borderId="19" xfId="55" applyFont="1" applyFill="1" applyBorder="1" applyAlignment="1">
      <alignment horizontal="center"/>
      <protection/>
    </xf>
    <xf numFmtId="0" fontId="15" fillId="34" borderId="20" xfId="55" applyFont="1" applyFill="1" applyBorder="1">
      <alignment/>
      <protection/>
    </xf>
    <xf numFmtId="0" fontId="15" fillId="34" borderId="22" xfId="55" applyFont="1" applyFill="1" applyBorder="1">
      <alignment/>
      <protection/>
    </xf>
    <xf numFmtId="0" fontId="0" fillId="34" borderId="0" xfId="55" applyFont="1" applyFill="1" applyBorder="1">
      <alignment/>
      <protection/>
    </xf>
    <xf numFmtId="0" fontId="0" fillId="34" borderId="0" xfId="55" applyFont="1" applyFill="1" applyAlignment="1">
      <alignment horizontal="center"/>
      <protection/>
    </xf>
    <xf numFmtId="0" fontId="21" fillId="34" borderId="0" xfId="55" applyFont="1" applyFill="1" applyAlignment="1">
      <alignment horizontal="center" vertical="center"/>
      <protection/>
    </xf>
    <xf numFmtId="0" fontId="15" fillId="34" borderId="0" xfId="55" applyFont="1" applyFill="1" applyBorder="1" applyAlignment="1">
      <alignment horizontal="center" vertical="center" wrapText="1"/>
      <protection/>
    </xf>
    <xf numFmtId="0" fontId="21" fillId="34" borderId="0" xfId="55" applyFont="1" applyFill="1" applyBorder="1" applyAlignment="1">
      <alignment horizontal="center"/>
      <protection/>
    </xf>
    <xf numFmtId="0" fontId="15" fillId="34" borderId="15" xfId="55" applyFont="1" applyFill="1" applyBorder="1">
      <alignment/>
      <protection/>
    </xf>
    <xf numFmtId="0" fontId="21" fillId="34" borderId="0" xfId="55" applyFont="1" applyFill="1" applyAlignment="1">
      <alignment horizontal="center" vertical="top"/>
      <protection/>
    </xf>
    <xf numFmtId="0" fontId="21" fillId="34" borderId="0" xfId="55" applyFont="1" applyFill="1" applyBorder="1">
      <alignment/>
      <protection/>
    </xf>
    <xf numFmtId="0" fontId="21" fillId="34" borderId="11" xfId="55" applyFont="1" applyFill="1" applyBorder="1" applyAlignment="1">
      <alignment horizontal="right"/>
      <protection/>
    </xf>
    <xf numFmtId="0" fontId="21" fillId="34" borderId="0" xfId="55" applyFont="1" applyFill="1">
      <alignment/>
      <protection/>
    </xf>
    <xf numFmtId="0" fontId="17" fillId="34" borderId="0" xfId="55" applyFont="1" applyFill="1" applyAlignment="1">
      <alignment horizontal="justify" vertical="top" wrapText="1"/>
      <protection/>
    </xf>
    <xf numFmtId="0" fontId="15" fillId="34" borderId="16" xfId="55" applyFont="1" applyFill="1" applyBorder="1" applyAlignment="1">
      <alignment horizontal="center" vertical="center"/>
      <protection/>
    </xf>
    <xf numFmtId="0" fontId="15" fillId="34" borderId="16" xfId="56" applyFont="1" applyFill="1" applyBorder="1" applyAlignment="1">
      <alignment horizontal="center" vertical="center"/>
      <protection/>
    </xf>
    <xf numFmtId="0" fontId="17" fillId="34" borderId="0" xfId="55" applyFont="1" applyFill="1" applyAlignment="1">
      <alignment vertical="top" wrapText="1"/>
      <protection/>
    </xf>
    <xf numFmtId="0" fontId="17" fillId="34" borderId="0" xfId="55" applyFont="1" applyFill="1" applyAlignment="1">
      <alignment horizontal="left" vertical="top" wrapText="1"/>
      <protection/>
    </xf>
    <xf numFmtId="0" fontId="15" fillId="34" borderId="0" xfId="55" applyFont="1" applyFill="1" applyAlignment="1">
      <alignment horizontal="left" vertical="top" wrapText="1"/>
      <protection/>
    </xf>
    <xf numFmtId="0" fontId="17" fillId="34" borderId="0" xfId="55" applyFont="1" applyFill="1" applyAlignment="1" quotePrefix="1">
      <alignment vertical="top" wrapText="1"/>
      <protection/>
    </xf>
    <xf numFmtId="0" fontId="17" fillId="34" borderId="0" xfId="55" applyFont="1" applyFill="1" applyAlignment="1" quotePrefix="1">
      <alignment horizontal="left" vertical="top" wrapText="1"/>
      <protection/>
    </xf>
    <xf numFmtId="0" fontId="15" fillId="34" borderId="0" xfId="55" applyFont="1" applyFill="1" quotePrefix="1">
      <alignment/>
      <protection/>
    </xf>
    <xf numFmtId="0" fontId="21" fillId="34" borderId="16" xfId="55" applyFont="1" applyFill="1" applyBorder="1" applyAlignment="1">
      <alignment horizontal="center" vertical="center"/>
      <protection/>
    </xf>
    <xf numFmtId="0" fontId="15" fillId="34" borderId="0" xfId="55" applyFont="1" applyFill="1" applyAlignment="1" quotePrefix="1">
      <alignment vertical="top" wrapText="1"/>
      <protection/>
    </xf>
    <xf numFmtId="0" fontId="15" fillId="34" borderId="0" xfId="55" applyFont="1" applyFill="1" applyAlignment="1" quotePrefix="1">
      <alignment horizontal="left" vertical="top" wrapText="1"/>
      <protection/>
    </xf>
    <xf numFmtId="0" fontId="17" fillId="34" borderId="0" xfId="55" applyFont="1" applyFill="1" applyAlignment="1" quotePrefix="1">
      <alignment horizontal="left" wrapText="1"/>
      <protection/>
    </xf>
    <xf numFmtId="0" fontId="15" fillId="34" borderId="11" xfId="55" applyFont="1" applyFill="1" applyBorder="1" applyAlignment="1">
      <alignment horizontal="left"/>
      <protection/>
    </xf>
    <xf numFmtId="0" fontId="15" fillId="34" borderId="14" xfId="55" applyFont="1" applyFill="1" applyBorder="1" applyAlignment="1">
      <alignment horizontal="left"/>
      <protection/>
    </xf>
    <xf numFmtId="0" fontId="15" fillId="34" borderId="0" xfId="55" applyFont="1" applyFill="1" applyBorder="1" applyAlignment="1">
      <alignment horizontal="left"/>
      <protection/>
    </xf>
    <xf numFmtId="0" fontId="15" fillId="34" borderId="18" xfId="55" applyFont="1" applyFill="1" applyBorder="1" applyAlignment="1">
      <alignment horizontal="right"/>
      <protection/>
    </xf>
    <xf numFmtId="0" fontId="15" fillId="34" borderId="19" xfId="55" applyFont="1" applyFill="1" applyBorder="1" applyAlignment="1">
      <alignment horizontal="left"/>
      <protection/>
    </xf>
    <xf numFmtId="0" fontId="17" fillId="34" borderId="19" xfId="55" applyFont="1" applyFill="1" applyBorder="1" applyAlignment="1" applyProtection="1" quotePrefix="1">
      <alignment horizontal="center" vertical="top" wrapText="1"/>
      <protection locked="0"/>
    </xf>
    <xf numFmtId="0" fontId="17" fillId="34" borderId="19" xfId="55" applyFont="1" applyFill="1" applyBorder="1" applyAlignment="1" quotePrefix="1">
      <alignment vertical="top" wrapText="1"/>
      <protection/>
    </xf>
    <xf numFmtId="0" fontId="17" fillId="34" borderId="19" xfId="55" applyFont="1" applyFill="1" applyBorder="1" applyAlignment="1" quotePrefix="1">
      <alignment horizontal="left" wrapText="1"/>
      <protection/>
    </xf>
    <xf numFmtId="0" fontId="15" fillId="34" borderId="21" xfId="55" applyFont="1" applyFill="1" applyBorder="1" applyAlignment="1">
      <alignment horizontal="right"/>
      <protection/>
    </xf>
    <xf numFmtId="0" fontId="15" fillId="34" borderId="22" xfId="55" applyFont="1" applyFill="1" applyBorder="1" applyAlignment="1">
      <alignment horizontal="left"/>
      <protection/>
    </xf>
    <xf numFmtId="0" fontId="17" fillId="34" borderId="22" xfId="55" applyFont="1" applyFill="1" applyBorder="1" applyAlignment="1" quotePrefix="1">
      <alignment horizontal="left" vertical="top" wrapText="1"/>
      <protection/>
    </xf>
    <xf numFmtId="0" fontId="15" fillId="34" borderId="0" xfId="55" applyFont="1" applyFill="1" applyBorder="1" applyAlignment="1">
      <alignment horizontal="left" vertical="top" wrapText="1"/>
      <protection/>
    </xf>
    <xf numFmtId="0" fontId="15" fillId="34" borderId="0" xfId="55" applyFont="1" applyFill="1" applyAlignment="1">
      <alignment horizontal="justify" vertical="top" wrapText="1"/>
      <protection/>
    </xf>
    <xf numFmtId="0" fontId="15" fillId="34" borderId="0" xfId="55" applyFont="1" applyFill="1" applyAlignment="1">
      <alignment horizontal="left" vertical="top"/>
      <protection/>
    </xf>
    <xf numFmtId="0" fontId="15" fillId="34" borderId="0" xfId="55" applyFont="1" applyFill="1" applyAlignment="1">
      <alignment vertical="top"/>
      <protection/>
    </xf>
    <xf numFmtId="20" fontId="15" fillId="34" borderId="0" xfId="55" applyNumberFormat="1" applyFont="1" applyFill="1" quotePrefix="1">
      <alignment/>
      <protection/>
    </xf>
    <xf numFmtId="0" fontId="15" fillId="34" borderId="19" xfId="55" applyFont="1" applyFill="1" applyBorder="1" applyAlignment="1">
      <alignment horizontal="justify" vertical="top" wrapText="1"/>
      <protection/>
    </xf>
    <xf numFmtId="0" fontId="15" fillId="34" borderId="19" xfId="55" applyFont="1" applyFill="1" applyBorder="1" applyAlignment="1">
      <alignment horizontal="left" vertical="top" wrapText="1"/>
      <protection/>
    </xf>
    <xf numFmtId="0" fontId="15" fillId="34" borderId="19" xfId="55" applyFont="1" applyFill="1" applyBorder="1">
      <alignment/>
      <protection/>
    </xf>
    <xf numFmtId="0" fontId="15" fillId="34" borderId="22" xfId="55" applyFont="1" applyFill="1" applyBorder="1" applyAlignment="1">
      <alignment horizontal="left" wrapText="1"/>
      <protection/>
    </xf>
    <xf numFmtId="0" fontId="15" fillId="34" borderId="22" xfId="55" applyFont="1" applyFill="1" applyBorder="1" applyAlignment="1">
      <alignment horizontal="center" vertical="center"/>
      <protection/>
    </xf>
    <xf numFmtId="0" fontId="15" fillId="34" borderId="0" xfId="55" applyFont="1" applyFill="1" applyAlignment="1">
      <alignment horizontal="left" wrapText="1"/>
      <protection/>
    </xf>
    <xf numFmtId="0" fontId="17" fillId="34" borderId="0" xfId="55" applyFont="1" applyFill="1" applyBorder="1" applyAlignment="1" quotePrefix="1">
      <alignment vertical="top" wrapText="1"/>
      <protection/>
    </xf>
    <xf numFmtId="20" fontId="21" fillId="34" borderId="11" xfId="55" applyNumberFormat="1" applyFont="1" applyFill="1" applyBorder="1" applyAlignment="1" quotePrefix="1">
      <alignment horizontal="right"/>
      <protection/>
    </xf>
    <xf numFmtId="0" fontId="15" fillId="34" borderId="0" xfId="55" applyFont="1" applyFill="1" applyAlignment="1" quotePrefix="1">
      <alignment wrapText="1"/>
      <protection/>
    </xf>
    <xf numFmtId="20" fontId="15" fillId="34" borderId="0" xfId="55" applyNumberFormat="1" applyFont="1" applyFill="1" applyAlignment="1" quotePrefix="1">
      <alignment horizontal="left"/>
      <protection/>
    </xf>
    <xf numFmtId="0" fontId="17" fillId="34" borderId="0" xfId="55" applyFont="1" applyFill="1" applyAlignment="1">
      <alignment vertical="center" wrapText="1"/>
      <protection/>
    </xf>
    <xf numFmtId="0" fontId="15" fillId="34" borderId="0" xfId="55" applyFont="1" applyFill="1" applyAlignment="1">
      <alignment horizontal="center" vertical="top" wrapText="1"/>
      <protection/>
    </xf>
    <xf numFmtId="0" fontId="15" fillId="34" borderId="16" xfId="55" applyFont="1" applyFill="1" applyBorder="1" applyAlignment="1" applyProtection="1">
      <alignment horizontal="center" vertical="center"/>
      <protection/>
    </xf>
    <xf numFmtId="21" fontId="15" fillId="34" borderId="0" xfId="55" applyNumberFormat="1" applyFont="1" applyFill="1" applyAlignment="1" quotePrefix="1">
      <alignment horizontal="center"/>
      <protection/>
    </xf>
    <xf numFmtId="0" fontId="15" fillId="34" borderId="0" xfId="56" applyFont="1" applyFill="1" applyBorder="1" applyAlignment="1">
      <alignment horizontal="center" vertical="center"/>
      <protection/>
    </xf>
    <xf numFmtId="0" fontId="15" fillId="34" borderId="18" xfId="55" applyFont="1" applyFill="1" applyBorder="1" applyAlignment="1">
      <alignment horizontal="center"/>
      <protection/>
    </xf>
    <xf numFmtId="0" fontId="17" fillId="34" borderId="0" xfId="55" applyFont="1" applyFill="1" applyBorder="1">
      <alignment/>
      <protection/>
    </xf>
    <xf numFmtId="0" fontId="17" fillId="34" borderId="0" xfId="55" applyFont="1" applyFill="1" applyAlignment="1">
      <alignment horizontal="left"/>
      <protection/>
    </xf>
    <xf numFmtId="0" fontId="15" fillId="34" borderId="0" xfId="55" applyFont="1" applyFill="1" applyAlignment="1">
      <alignment wrapText="1"/>
      <protection/>
    </xf>
    <xf numFmtId="0" fontId="15" fillId="34" borderId="0" xfId="55" applyFont="1" applyFill="1" applyAlignment="1">
      <alignment horizontal="justify"/>
      <protection/>
    </xf>
    <xf numFmtId="0" fontId="17" fillId="34" borderId="22" xfId="55" applyFont="1" applyFill="1" applyBorder="1" applyAlignment="1">
      <alignment vertical="center" wrapText="1"/>
      <protection/>
    </xf>
    <xf numFmtId="0" fontId="17" fillId="34" borderId="0" xfId="55" applyFont="1" applyFill="1" applyAlignment="1">
      <alignment horizontal="left" wrapText="1"/>
      <protection/>
    </xf>
    <xf numFmtId="0" fontId="17" fillId="34" borderId="0" xfId="55" applyFont="1" applyFill="1" applyAlignment="1">
      <alignment wrapText="1"/>
      <protection/>
    </xf>
    <xf numFmtId="0" fontId="15" fillId="34" borderId="0" xfId="55" applyFont="1" applyFill="1" applyBorder="1" applyAlignment="1" quotePrefix="1">
      <alignment horizontal="left"/>
      <protection/>
    </xf>
    <xf numFmtId="0" fontId="21" fillId="34" borderId="0" xfId="55" applyFont="1" applyFill="1" applyAlignment="1">
      <alignment vertical="center"/>
      <protection/>
    </xf>
    <xf numFmtId="0" fontId="15" fillId="34" borderId="18" xfId="55" applyFont="1" applyFill="1" applyBorder="1">
      <alignment/>
      <protection/>
    </xf>
    <xf numFmtId="0" fontId="105" fillId="0" borderId="0" xfId="55" applyFont="1" applyAlignment="1">
      <alignment vertical="center"/>
      <protection/>
    </xf>
    <xf numFmtId="0" fontId="17" fillId="34" borderId="11" xfId="55" applyFont="1" applyFill="1" applyBorder="1" applyAlignment="1">
      <alignment wrapText="1"/>
      <protection/>
    </xf>
    <xf numFmtId="0" fontId="15" fillId="34" borderId="0" xfId="57" applyFont="1" applyFill="1" applyAlignment="1">
      <alignment horizontal="left" vertical="top"/>
      <protection/>
    </xf>
    <xf numFmtId="0" fontId="15" fillId="34" borderId="0" xfId="57" applyFont="1" applyFill="1" applyAlignment="1">
      <alignment vertical="top" wrapText="1"/>
      <protection/>
    </xf>
    <xf numFmtId="0" fontId="15" fillId="34" borderId="16" xfId="57" applyFont="1" applyFill="1" applyBorder="1" applyAlignment="1">
      <alignment horizontal="center" vertical="center"/>
      <protection/>
    </xf>
    <xf numFmtId="0" fontId="15" fillId="34" borderId="0" xfId="55" applyFont="1" applyFill="1" applyAlignment="1">
      <alignment horizontal="right" vertical="top"/>
      <protection/>
    </xf>
    <xf numFmtId="0" fontId="15" fillId="34" borderId="0" xfId="57" applyFont="1" applyFill="1" applyAlignment="1">
      <alignment horizontal="center" vertical="top" wrapText="1"/>
      <protection/>
    </xf>
    <xf numFmtId="0" fontId="15" fillId="34" borderId="0" xfId="57" applyFont="1" applyFill="1">
      <alignment/>
      <protection/>
    </xf>
    <xf numFmtId="0" fontId="17" fillId="34" borderId="0" xfId="57" applyFont="1" applyFill="1" applyAlignment="1">
      <alignment vertical="top" wrapText="1"/>
      <protection/>
    </xf>
    <xf numFmtId="0" fontId="15" fillId="34" borderId="0" xfId="57" applyFont="1" applyFill="1" applyAlignment="1">
      <alignment horizontal="center" vertical="center"/>
      <protection/>
    </xf>
    <xf numFmtId="0" fontId="17" fillId="34" borderId="0" xfId="55" applyFont="1" applyFill="1" applyBorder="1" applyAlignment="1">
      <alignment horizontal="center" vertical="top" wrapText="1"/>
      <protection/>
    </xf>
    <xf numFmtId="0" fontId="15" fillId="34" borderId="0" xfId="55" applyFont="1" applyFill="1" applyBorder="1" applyAlignment="1">
      <alignment vertical="top"/>
      <protection/>
    </xf>
    <xf numFmtId="0" fontId="15" fillId="34" borderId="17" xfId="55" applyFont="1" applyFill="1" applyBorder="1" applyAlignment="1">
      <alignment horizontal="center" vertical="center"/>
      <protection/>
    </xf>
    <xf numFmtId="0" fontId="15" fillId="34" borderId="22" xfId="55" applyFont="1" applyFill="1" applyBorder="1" applyAlignment="1">
      <alignment horizontal="right" vertical="top"/>
      <protection/>
    </xf>
    <xf numFmtId="0" fontId="15" fillId="34" borderId="22" xfId="55" applyFont="1" applyFill="1" applyBorder="1" applyAlignment="1">
      <alignment vertical="top"/>
      <protection/>
    </xf>
    <xf numFmtId="21" fontId="15" fillId="34" borderId="0" xfId="55" applyNumberFormat="1" applyFont="1" applyFill="1" applyAlignment="1" quotePrefix="1">
      <alignment horizontal="left" vertical="top" wrapText="1"/>
      <protection/>
    </xf>
    <xf numFmtId="20" fontId="15" fillId="34" borderId="0" xfId="55" applyNumberFormat="1" applyFont="1" applyFill="1" applyAlignment="1" quotePrefix="1">
      <alignment horizontal="left" vertical="top" wrapText="1"/>
      <protection/>
    </xf>
    <xf numFmtId="20" fontId="15" fillId="34" borderId="11" xfId="55" applyNumberFormat="1" applyFont="1" applyFill="1" applyBorder="1" applyAlignment="1" quotePrefix="1">
      <alignment horizontal="right"/>
      <protection/>
    </xf>
    <xf numFmtId="0" fontId="15" fillId="34" borderId="19" xfId="55" applyFont="1" applyFill="1" applyBorder="1" applyAlignment="1">
      <alignment horizontal="right" vertical="top"/>
      <protection/>
    </xf>
    <xf numFmtId="0" fontId="21" fillId="34" borderId="16" xfId="55" applyFont="1" applyFill="1" applyBorder="1" applyAlignment="1">
      <alignment horizontal="center"/>
      <protection/>
    </xf>
    <xf numFmtId="0" fontId="21" fillId="34" borderId="0" xfId="55" applyFont="1" applyFill="1" applyAlignment="1">
      <alignment vertical="top" wrapText="1"/>
      <protection/>
    </xf>
    <xf numFmtId="0" fontId="15" fillId="34" borderId="0" xfId="57" applyFont="1" applyFill="1" applyAlignment="1">
      <alignment horizontal="left" vertical="top" wrapText="1"/>
      <protection/>
    </xf>
    <xf numFmtId="0" fontId="106" fillId="34" borderId="0" xfId="57" applyFont="1" applyFill="1" applyBorder="1" applyAlignment="1">
      <alignment horizontal="center" vertical="center" wrapText="1"/>
      <protection/>
    </xf>
    <xf numFmtId="0" fontId="106" fillId="34" borderId="0" xfId="57" applyFont="1" applyFill="1" applyBorder="1" applyAlignment="1">
      <alignment horizontal="center" vertical="top" wrapText="1"/>
      <protection/>
    </xf>
    <xf numFmtId="0" fontId="106" fillId="34" borderId="0" xfId="55" applyFont="1" applyFill="1" applyBorder="1" applyAlignment="1">
      <alignment horizontal="center" vertical="top" wrapText="1"/>
      <protection/>
    </xf>
    <xf numFmtId="0" fontId="106" fillId="34" borderId="0" xfId="55" applyFont="1" applyFill="1" applyBorder="1" applyAlignment="1">
      <alignment horizontal="center" vertical="center" wrapText="1"/>
      <protection/>
    </xf>
    <xf numFmtId="0" fontId="106" fillId="34" borderId="0" xfId="55" applyFont="1" applyFill="1" applyBorder="1" applyAlignment="1">
      <alignment horizontal="justify" vertical="center" wrapText="1"/>
      <protection/>
    </xf>
    <xf numFmtId="0" fontId="15" fillId="34" borderId="0" xfId="55" applyFont="1" applyFill="1" applyAlignment="1">
      <alignment horizontal="justify" vertical="top"/>
      <protection/>
    </xf>
    <xf numFmtId="0" fontId="15" fillId="34" borderId="21" xfId="55" applyFont="1" applyFill="1" applyBorder="1" applyAlignment="1">
      <alignment horizontal="center"/>
      <protection/>
    </xf>
    <xf numFmtId="0" fontId="21" fillId="34" borderId="11" xfId="55" applyFont="1" applyFill="1" applyBorder="1" applyAlignment="1">
      <alignment horizontal="center"/>
      <protection/>
    </xf>
    <xf numFmtId="0" fontId="7" fillId="0" borderId="0" xfId="57" applyFont="1">
      <alignment/>
      <protection/>
    </xf>
    <xf numFmtId="0" fontId="15" fillId="34" borderId="0" xfId="55" applyFont="1" applyFill="1" applyAlignment="1">
      <alignment/>
      <protection/>
    </xf>
    <xf numFmtId="0" fontId="15" fillId="34" borderId="12" xfId="55" applyFont="1" applyFill="1" applyBorder="1" applyAlignment="1">
      <alignment/>
      <protection/>
    </xf>
    <xf numFmtId="0" fontId="21" fillId="34" borderId="0" xfId="55" applyFont="1" applyFill="1" applyAlignment="1">
      <alignment/>
      <protection/>
    </xf>
    <xf numFmtId="0" fontId="21" fillId="34" borderId="11" xfId="55" applyFont="1" applyFill="1" applyBorder="1" applyAlignment="1">
      <alignment horizontal="right" vertical="center"/>
      <protection/>
    </xf>
    <xf numFmtId="0" fontId="21" fillId="34" borderId="0" xfId="55" applyFont="1" applyFill="1" applyAlignment="1">
      <alignment horizontal="justify" vertical="center" wrapText="1"/>
      <protection/>
    </xf>
    <xf numFmtId="0" fontId="15" fillId="34" borderId="0" xfId="55" applyFont="1" applyFill="1" applyAlignment="1">
      <alignment horizontal="center" vertical="top"/>
      <protection/>
    </xf>
    <xf numFmtId="0" fontId="15" fillId="34" borderId="14" xfId="55" applyFont="1" applyFill="1" applyBorder="1" applyAlignment="1">
      <alignment vertical="top"/>
      <protection/>
    </xf>
    <xf numFmtId="0" fontId="15" fillId="34" borderId="11" xfId="55" applyFont="1" applyFill="1" applyBorder="1" applyAlignment="1">
      <alignment horizontal="right" vertical="top"/>
      <protection/>
    </xf>
    <xf numFmtId="20" fontId="15" fillId="34" borderId="0" xfId="55" applyNumberFormat="1" applyFont="1" applyFill="1" applyAlignment="1" quotePrefix="1">
      <alignment horizontal="left" vertical="top"/>
      <protection/>
    </xf>
    <xf numFmtId="0" fontId="21" fillId="34" borderId="0" xfId="55" applyFont="1" applyFill="1" applyAlignment="1">
      <alignment vertical="top"/>
      <protection/>
    </xf>
    <xf numFmtId="21" fontId="15" fillId="34" borderId="0" xfId="55" applyNumberFormat="1" applyFont="1" applyFill="1" applyAlignment="1" quotePrefix="1">
      <alignment horizontal="left" vertical="top"/>
      <protection/>
    </xf>
    <xf numFmtId="0" fontId="107" fillId="34" borderId="16" xfId="57" applyFont="1" applyFill="1" applyBorder="1" applyAlignment="1">
      <alignment horizontal="center" vertical="center"/>
      <protection/>
    </xf>
    <xf numFmtId="0" fontId="15" fillId="34" borderId="0" xfId="55" applyFont="1" applyFill="1" applyBorder="1" applyAlignment="1" quotePrefix="1">
      <alignment horizontal="left" vertical="top"/>
      <protection/>
    </xf>
    <xf numFmtId="0" fontId="15" fillId="34" borderId="0" xfId="55" applyFont="1" applyFill="1" applyBorder="1" applyAlignment="1">
      <alignment vertical="top" wrapText="1"/>
      <protection/>
    </xf>
    <xf numFmtId="0" fontId="15" fillId="34" borderId="14" xfId="55" applyFont="1" applyFill="1" applyBorder="1" applyAlignment="1">
      <alignment horizontal="center" vertical="top"/>
      <protection/>
    </xf>
    <xf numFmtId="0" fontId="107" fillId="34" borderId="0" xfId="57" applyFont="1" applyFill="1" applyAlignment="1">
      <alignment horizontal="center" vertical="top"/>
      <protection/>
    </xf>
    <xf numFmtId="0" fontId="108" fillId="34" borderId="0" xfId="55" applyFont="1" applyFill="1" applyAlignment="1">
      <alignment horizontal="center" vertical="top"/>
      <protection/>
    </xf>
    <xf numFmtId="0" fontId="15" fillId="34" borderId="0" xfId="55" applyFont="1" applyFill="1" applyBorder="1" applyAlignment="1">
      <alignment horizontal="justify" vertical="top" wrapText="1"/>
      <protection/>
    </xf>
    <xf numFmtId="20" fontId="15" fillId="34" borderId="0" xfId="55" applyNumberFormat="1" applyFont="1" applyFill="1" applyBorder="1" applyAlignment="1" quotePrefix="1">
      <alignment horizontal="left" vertical="top"/>
      <protection/>
    </xf>
    <xf numFmtId="0" fontId="21" fillId="34" borderId="0" xfId="55" applyFont="1" applyFill="1" applyBorder="1" applyAlignment="1">
      <alignment vertical="top"/>
      <protection/>
    </xf>
    <xf numFmtId="0" fontId="21" fillId="34" borderId="0" xfId="55" applyFont="1" applyFill="1" applyBorder="1" applyAlignment="1">
      <alignment horizontal="center" vertical="top"/>
      <protection/>
    </xf>
    <xf numFmtId="0" fontId="15" fillId="34" borderId="0" xfId="55" applyFont="1" applyFill="1" applyBorder="1" applyAlignment="1">
      <alignment horizontal="left" vertical="top"/>
      <protection/>
    </xf>
    <xf numFmtId="0" fontId="107" fillId="34" borderId="0" xfId="57" applyFont="1" applyFill="1" applyBorder="1" applyAlignment="1">
      <alignment horizontal="center" vertical="center"/>
      <protection/>
    </xf>
    <xf numFmtId="0" fontId="107" fillId="34" borderId="0" xfId="57" applyFont="1" applyFill="1" applyBorder="1" applyAlignment="1">
      <alignment horizontal="center" vertical="top"/>
      <protection/>
    </xf>
    <xf numFmtId="0" fontId="107" fillId="34" borderId="0" xfId="57" applyFont="1" applyFill="1" applyAlignment="1">
      <alignment horizontal="center" vertical="center"/>
      <protection/>
    </xf>
    <xf numFmtId="0" fontId="15" fillId="34" borderId="0" xfId="55" applyFont="1" applyFill="1" applyBorder="1" applyAlignment="1" quotePrefix="1">
      <alignment vertical="top"/>
      <protection/>
    </xf>
    <xf numFmtId="20" fontId="15" fillId="34" borderId="0" xfId="55" applyNumberFormat="1" applyFont="1" applyFill="1" applyBorder="1" applyAlignment="1" quotePrefix="1">
      <alignment vertical="top"/>
      <protection/>
    </xf>
    <xf numFmtId="0" fontId="15" fillId="34" borderId="0" xfId="55" applyFont="1" applyFill="1" applyAlignment="1" quotePrefix="1">
      <alignment horizontal="left" vertical="top"/>
      <protection/>
    </xf>
    <xf numFmtId="0" fontId="15" fillId="34" borderId="0" xfId="57" applyFont="1" applyFill="1" applyAlignment="1">
      <alignment horizontal="right" vertical="top" wrapText="1"/>
      <protection/>
    </xf>
    <xf numFmtId="0" fontId="15" fillId="34" borderId="18" xfId="55" applyFont="1" applyFill="1" applyBorder="1" applyAlignment="1">
      <alignment horizontal="right" vertical="top"/>
      <protection/>
    </xf>
    <xf numFmtId="0" fontId="15" fillId="34" borderId="19" xfId="55" applyFont="1" applyFill="1" applyBorder="1" applyAlignment="1">
      <alignment vertical="top"/>
      <protection/>
    </xf>
    <xf numFmtId="0" fontId="15" fillId="34" borderId="19" xfId="55" applyFont="1" applyFill="1" applyBorder="1" applyAlignment="1" quotePrefix="1">
      <alignment horizontal="left" vertical="top"/>
      <protection/>
    </xf>
    <xf numFmtId="0" fontId="21" fillId="34" borderId="19" xfId="55" applyFont="1" applyFill="1" applyBorder="1" applyAlignment="1">
      <alignment vertical="top"/>
      <protection/>
    </xf>
    <xf numFmtId="0" fontId="21" fillId="34" borderId="19" xfId="55" applyFont="1" applyFill="1" applyBorder="1" applyAlignment="1">
      <alignment horizontal="center" vertical="top"/>
      <protection/>
    </xf>
    <xf numFmtId="0" fontId="15" fillId="34" borderId="20" xfId="55" applyFont="1" applyFill="1" applyBorder="1" applyAlignment="1">
      <alignment vertical="top"/>
      <protection/>
    </xf>
    <xf numFmtId="0" fontId="15" fillId="34" borderId="21" xfId="55" applyFont="1" applyFill="1" applyBorder="1" applyAlignment="1">
      <alignment horizontal="right" vertical="top"/>
      <protection/>
    </xf>
    <xf numFmtId="0" fontId="21" fillId="34" borderId="22" xfId="55" applyFont="1" applyFill="1" applyBorder="1" applyAlignment="1">
      <alignment vertical="top"/>
      <protection/>
    </xf>
    <xf numFmtId="0" fontId="21" fillId="34" borderId="22" xfId="55" applyFont="1" applyFill="1" applyBorder="1" applyAlignment="1">
      <alignment horizontal="center" vertical="top"/>
      <protection/>
    </xf>
    <xf numFmtId="0" fontId="15" fillId="34" borderId="10" xfId="55" applyFont="1" applyFill="1" applyBorder="1" applyAlignment="1">
      <alignment vertical="top"/>
      <protection/>
    </xf>
    <xf numFmtId="0" fontId="15" fillId="34" borderId="0" xfId="55" applyFont="1" applyFill="1" applyAlignment="1" quotePrefix="1">
      <alignment vertical="top"/>
      <protection/>
    </xf>
    <xf numFmtId="0" fontId="15" fillId="34" borderId="0" xfId="57" applyFont="1" applyFill="1" applyAlignment="1">
      <alignment horizontal="center" vertical="top"/>
      <protection/>
    </xf>
    <xf numFmtId="0" fontId="21" fillId="34" borderId="11" xfId="55" applyFont="1" applyFill="1" applyBorder="1" applyAlignment="1">
      <alignment vertical="top"/>
      <protection/>
    </xf>
    <xf numFmtId="0" fontId="21" fillId="34" borderId="0" xfId="55" applyFont="1" applyFill="1" applyAlignment="1">
      <alignment horizontal="left" vertical="top"/>
      <protection/>
    </xf>
    <xf numFmtId="0" fontId="15" fillId="34" borderId="0" xfId="55" applyFont="1" applyFill="1" applyBorder="1" applyAlignment="1">
      <alignment horizontal="right" vertical="top"/>
      <protection/>
    </xf>
    <xf numFmtId="0" fontId="15" fillId="34" borderId="0" xfId="0" applyFont="1" applyFill="1" applyAlignment="1" quotePrefix="1">
      <alignment horizontal="right" vertical="top"/>
    </xf>
    <xf numFmtId="0" fontId="15" fillId="34" borderId="0" xfId="0" applyFont="1" applyFill="1" applyAlignment="1">
      <alignment horizontal="right" vertical="top"/>
    </xf>
    <xf numFmtId="0" fontId="21" fillId="34" borderId="16" xfId="55" applyFont="1" applyFill="1" applyBorder="1" applyAlignment="1">
      <alignment vertical="top"/>
      <protection/>
    </xf>
    <xf numFmtId="0" fontId="15" fillId="34" borderId="18" xfId="55" applyFont="1" applyFill="1" applyBorder="1" applyAlignment="1">
      <alignment vertical="top"/>
      <protection/>
    </xf>
    <xf numFmtId="0" fontId="15" fillId="34" borderId="19" xfId="0" applyFont="1" applyFill="1" applyBorder="1" applyAlignment="1" quotePrefix="1">
      <alignment horizontal="right" vertical="top"/>
    </xf>
    <xf numFmtId="0" fontId="15" fillId="34" borderId="19" xfId="0" applyFont="1" applyFill="1" applyBorder="1" applyAlignment="1">
      <alignment horizontal="right" vertical="top"/>
    </xf>
    <xf numFmtId="0" fontId="15" fillId="34" borderId="19" xfId="55" applyFont="1" applyFill="1" applyBorder="1" applyAlignment="1">
      <alignment horizontal="center" vertical="top"/>
      <protection/>
    </xf>
    <xf numFmtId="0" fontId="15" fillId="34" borderId="21" xfId="55" applyFont="1" applyFill="1" applyBorder="1" applyAlignment="1">
      <alignment vertical="top"/>
      <protection/>
    </xf>
    <xf numFmtId="0" fontId="15" fillId="34" borderId="22" xfId="55" applyFont="1" applyFill="1" applyBorder="1" applyAlignment="1">
      <alignment horizontal="left" vertical="top"/>
      <protection/>
    </xf>
    <xf numFmtId="0" fontId="15" fillId="34" borderId="0" xfId="0" applyFont="1" applyFill="1" applyAlignment="1">
      <alignment vertical="top"/>
    </xf>
    <xf numFmtId="0" fontId="21" fillId="34" borderId="0" xfId="0" applyFont="1" applyFill="1" applyAlignment="1">
      <alignment vertical="top"/>
    </xf>
    <xf numFmtId="0" fontId="15" fillId="34" borderId="0" xfId="0" applyFont="1" applyFill="1" applyAlignment="1">
      <alignment horizontal="left" vertical="top"/>
    </xf>
    <xf numFmtId="0" fontId="15" fillId="34" borderId="0" xfId="0" applyFont="1" applyFill="1" applyAlignment="1" quotePrefix="1">
      <alignment horizontal="left" vertical="top"/>
    </xf>
    <xf numFmtId="0" fontId="15" fillId="34" borderId="22" xfId="0" applyFont="1" applyFill="1" applyBorder="1" applyAlignment="1">
      <alignment/>
    </xf>
    <xf numFmtId="0" fontId="15" fillId="34" borderId="0" xfId="55" applyFont="1" applyFill="1" applyBorder="1" applyAlignment="1">
      <alignment/>
      <protection/>
    </xf>
    <xf numFmtId="0" fontId="15" fillId="34" borderId="0" xfId="0" applyFont="1" applyFill="1" applyBorder="1" applyAlignment="1">
      <alignment/>
    </xf>
    <xf numFmtId="0" fontId="15" fillId="34" borderId="19" xfId="0" applyFont="1" applyFill="1" applyBorder="1" applyAlignment="1">
      <alignment/>
    </xf>
    <xf numFmtId="0" fontId="15" fillId="34" borderId="0" xfId="55" applyFont="1" applyFill="1" applyAlignment="1" quotePrefix="1">
      <alignment horizontal="center"/>
      <protection/>
    </xf>
    <xf numFmtId="0" fontId="15" fillId="34" borderId="0" xfId="55" applyFont="1" applyFill="1" applyAlignment="1" quotePrefix="1">
      <alignment horizontal="left"/>
      <protection/>
    </xf>
    <xf numFmtId="0" fontId="15" fillId="34" borderId="0" xfId="0" applyFont="1" applyFill="1" applyAlignment="1">
      <alignment horizontal="left" wrapText="1"/>
    </xf>
    <xf numFmtId="0" fontId="15" fillId="34" borderId="0" xfId="0" applyFont="1" applyFill="1" applyAlignment="1">
      <alignment horizontal="left"/>
    </xf>
    <xf numFmtId="0" fontId="15" fillId="34" borderId="19" xfId="55" applyFont="1" applyFill="1" applyBorder="1" applyAlignment="1" quotePrefix="1">
      <alignment horizontal="center"/>
      <protection/>
    </xf>
    <xf numFmtId="0" fontId="15" fillId="34" borderId="19" xfId="0" applyFont="1" applyFill="1" applyBorder="1" applyAlignment="1">
      <alignment horizontal="left"/>
    </xf>
    <xf numFmtId="0" fontId="15" fillId="34" borderId="19" xfId="0" applyFont="1" applyFill="1" applyBorder="1" applyAlignment="1">
      <alignment horizontal="left" wrapText="1"/>
    </xf>
    <xf numFmtId="0" fontId="15" fillId="34" borderId="0" xfId="0" applyFont="1" applyFill="1" applyAlignment="1">
      <alignment/>
    </xf>
    <xf numFmtId="0" fontId="23" fillId="34" borderId="0" xfId="55" applyFont="1" applyFill="1">
      <alignment/>
      <protection/>
    </xf>
    <xf numFmtId="0" fontId="21" fillId="34" borderId="11" xfId="55" applyFont="1" applyFill="1" applyBorder="1" applyAlignment="1" quotePrefix="1">
      <alignment horizontal="right"/>
      <protection/>
    </xf>
    <xf numFmtId="0" fontId="15" fillId="34" borderId="11" xfId="55" applyFont="1" applyFill="1" applyBorder="1" applyAlignment="1" quotePrefix="1">
      <alignment horizontal="right"/>
      <protection/>
    </xf>
    <xf numFmtId="0" fontId="21" fillId="34" borderId="0" xfId="55" applyFont="1" applyFill="1" applyAlignment="1">
      <alignment wrapText="1"/>
      <protection/>
    </xf>
    <xf numFmtId="0" fontId="109" fillId="0" borderId="0" xfId="0" applyFont="1" applyAlignment="1">
      <alignment/>
    </xf>
    <xf numFmtId="0" fontId="61" fillId="0" borderId="0" xfId="55" applyFont="1">
      <alignment/>
      <protection/>
    </xf>
    <xf numFmtId="0" fontId="76" fillId="0" borderId="23" xfId="57" applyBorder="1">
      <alignment/>
      <protection/>
    </xf>
    <xf numFmtId="0" fontId="0" fillId="0" borderId="11" xfId="55" applyFont="1" applyBorder="1">
      <alignment/>
      <protection/>
    </xf>
    <xf numFmtId="0" fontId="110" fillId="0" borderId="16" xfId="57" applyFont="1" applyBorder="1" applyAlignment="1">
      <alignment horizontal="center" vertical="center" wrapText="1"/>
      <protection/>
    </xf>
    <xf numFmtId="0" fontId="110" fillId="0" borderId="16" xfId="57" applyFont="1" applyBorder="1" applyAlignment="1">
      <alignment horizontal="justify" vertical="center" wrapText="1"/>
      <protection/>
    </xf>
    <xf numFmtId="1" fontId="110" fillId="0" borderId="16" xfId="57" applyNumberFormat="1" applyFont="1" applyBorder="1" applyAlignment="1">
      <alignment horizontal="center" vertical="center" wrapText="1"/>
      <protection/>
    </xf>
    <xf numFmtId="0" fontId="110" fillId="0" borderId="16" xfId="57" applyFont="1" applyBorder="1" applyAlignment="1">
      <alignment horizontal="center" vertical="center"/>
      <protection/>
    </xf>
    <xf numFmtId="1" fontId="110" fillId="0" borderId="16" xfId="57" applyNumberFormat="1" applyFont="1" applyFill="1" applyBorder="1" applyAlignment="1">
      <alignment horizontal="center" vertical="center" wrapText="1"/>
      <protection/>
    </xf>
    <xf numFmtId="9" fontId="110" fillId="0" borderId="16" xfId="57" applyNumberFormat="1" applyFont="1" applyFill="1" applyBorder="1" applyAlignment="1">
      <alignment horizontal="center" vertical="center" wrapText="1"/>
      <protection/>
    </xf>
    <xf numFmtId="0" fontId="110" fillId="0" borderId="16" xfId="57" applyFont="1" applyFill="1" applyBorder="1" applyAlignment="1">
      <alignment horizontal="center" vertical="center" wrapText="1"/>
      <protection/>
    </xf>
    <xf numFmtId="0" fontId="110" fillId="0" borderId="16" xfId="57" applyFont="1" applyFill="1" applyBorder="1" applyAlignment="1">
      <alignment horizontal="justify" vertical="center" wrapText="1"/>
      <protection/>
    </xf>
    <xf numFmtId="1" fontId="110" fillId="0" borderId="16" xfId="57" applyNumberFormat="1" applyFont="1" applyBorder="1" applyAlignment="1">
      <alignment horizontal="center" vertical="center"/>
      <protection/>
    </xf>
    <xf numFmtId="9" fontId="0" fillId="0" borderId="0" xfId="0" applyNumberFormat="1" applyAlignment="1">
      <alignment/>
    </xf>
    <xf numFmtId="0" fontId="110" fillId="0" borderId="24" xfId="57" applyFont="1" applyFill="1" applyBorder="1" applyAlignment="1">
      <alignment horizontal="center" vertical="center" wrapText="1"/>
      <protection/>
    </xf>
    <xf numFmtId="0" fontId="110" fillId="0" borderId="24" xfId="57" applyFont="1" applyFill="1" applyBorder="1" applyAlignment="1">
      <alignment horizontal="justify" vertical="center" wrapText="1"/>
      <protection/>
    </xf>
    <xf numFmtId="0" fontId="110" fillId="0" borderId="24" xfId="57" applyFont="1" applyBorder="1" applyAlignment="1">
      <alignment horizontal="center" vertical="center" wrapText="1"/>
      <protection/>
    </xf>
    <xf numFmtId="1" fontId="110" fillId="0" borderId="24" xfId="57" applyNumberFormat="1" applyFont="1" applyBorder="1" applyAlignment="1">
      <alignment horizontal="center" vertical="center"/>
      <protection/>
    </xf>
    <xf numFmtId="1" fontId="0" fillId="0" borderId="0" xfId="0" applyNumberFormat="1" applyAlignment="1">
      <alignment/>
    </xf>
    <xf numFmtId="0" fontId="76" fillId="0" borderId="17" xfId="57" applyBorder="1" applyAlignment="1">
      <alignment horizontal="center"/>
      <protection/>
    </xf>
    <xf numFmtId="0" fontId="0" fillId="34" borderId="0" xfId="55" applyFont="1" applyFill="1" applyAlignment="1">
      <alignment vertical="center"/>
      <protection/>
    </xf>
    <xf numFmtId="0" fontId="15" fillId="34" borderId="11" xfId="55" applyFont="1" applyFill="1" applyBorder="1" applyAlignment="1">
      <alignment horizontal="center" vertical="center"/>
      <protection/>
    </xf>
    <xf numFmtId="0" fontId="15" fillId="34" borderId="14" xfId="55" applyFont="1" applyFill="1" applyBorder="1" applyAlignment="1">
      <alignment horizontal="center" vertical="center"/>
      <protection/>
    </xf>
    <xf numFmtId="0" fontId="15" fillId="34" borderId="12" xfId="55" applyFont="1" applyFill="1" applyBorder="1" applyAlignment="1">
      <alignment horizontal="center" vertical="center"/>
      <protection/>
    </xf>
    <xf numFmtId="0" fontId="15" fillId="34" borderId="13" xfId="55" applyFont="1" applyFill="1" applyBorder="1" applyAlignment="1">
      <alignment vertical="center"/>
      <protection/>
    </xf>
    <xf numFmtId="0" fontId="15" fillId="34" borderId="15" xfId="55" applyFont="1" applyFill="1" applyBorder="1" applyAlignment="1">
      <alignment vertical="center"/>
      <protection/>
    </xf>
    <xf numFmtId="0" fontId="15" fillId="34" borderId="12" xfId="55" applyFont="1" applyFill="1" applyBorder="1" applyAlignment="1">
      <alignment vertical="center"/>
      <protection/>
    </xf>
    <xf numFmtId="0" fontId="15" fillId="34" borderId="11" xfId="55" applyFont="1" applyFill="1" applyBorder="1" applyAlignment="1">
      <alignment horizontal="right" vertical="center"/>
      <protection/>
    </xf>
    <xf numFmtId="0" fontId="15" fillId="34" borderId="0" xfId="55" applyFont="1" applyFill="1" applyAlignment="1" quotePrefix="1">
      <alignment vertical="center"/>
      <protection/>
    </xf>
    <xf numFmtId="0" fontId="17" fillId="34" borderId="0" xfId="55" applyFont="1" applyFill="1" applyAlignment="1">
      <alignment horizontal="justify" vertical="center" wrapText="1"/>
      <protection/>
    </xf>
    <xf numFmtId="0" fontId="0" fillId="34" borderId="0" xfId="55" applyFont="1" applyFill="1">
      <alignment/>
      <protection/>
    </xf>
    <xf numFmtId="0" fontId="7" fillId="34" borderId="16" xfId="57" applyFont="1" applyFill="1" applyBorder="1" applyAlignment="1">
      <alignment horizontal="center" vertical="center"/>
      <protection/>
    </xf>
    <xf numFmtId="0" fontId="26" fillId="34" borderId="0" xfId="55" applyFont="1" applyFill="1" applyAlignment="1">
      <alignment vertical="center" wrapText="1"/>
      <protection/>
    </xf>
    <xf numFmtId="0" fontId="15" fillId="34" borderId="0" xfId="55" applyFont="1" applyFill="1" applyBorder="1" applyAlignment="1" quotePrefix="1">
      <alignment vertical="center"/>
      <protection/>
    </xf>
    <xf numFmtId="0" fontId="0" fillId="34" borderId="0" xfId="55" applyFont="1" applyFill="1" applyBorder="1" applyAlignment="1">
      <alignment vertical="center"/>
      <protection/>
    </xf>
    <xf numFmtId="0" fontId="7" fillId="34" borderId="0" xfId="55" applyFont="1" applyFill="1" applyBorder="1" applyAlignment="1">
      <alignment vertical="center"/>
      <protection/>
    </xf>
    <xf numFmtId="0" fontId="15" fillId="34" borderId="18" xfId="55" applyFont="1" applyFill="1" applyBorder="1" applyAlignment="1">
      <alignment vertical="center"/>
      <protection/>
    </xf>
    <xf numFmtId="0" fontId="15" fillId="34" borderId="19" xfId="55" applyFont="1" applyFill="1" applyBorder="1" applyAlignment="1">
      <alignment vertical="center"/>
      <protection/>
    </xf>
    <xf numFmtId="0" fontId="15" fillId="34" borderId="19" xfId="55" applyFont="1" applyFill="1" applyBorder="1" applyAlignment="1">
      <alignment horizontal="center" vertical="center"/>
      <protection/>
    </xf>
    <xf numFmtId="0" fontId="15" fillId="34" borderId="21" xfId="55" applyFont="1" applyFill="1" applyBorder="1" applyAlignment="1">
      <alignment vertical="center"/>
      <protection/>
    </xf>
    <xf numFmtId="0" fontId="15" fillId="34" borderId="22" xfId="55" applyFont="1" applyFill="1" applyBorder="1" applyAlignment="1">
      <alignment vertical="center"/>
      <protection/>
    </xf>
    <xf numFmtId="0" fontId="15" fillId="34" borderId="10" xfId="55" applyFont="1" applyFill="1" applyBorder="1" applyAlignment="1">
      <alignment vertical="center"/>
      <protection/>
    </xf>
    <xf numFmtId="0" fontId="8" fillId="34" borderId="0" xfId="55" applyFont="1" applyFill="1" applyBorder="1" applyAlignment="1">
      <alignment vertical="top" wrapText="1"/>
      <protection/>
    </xf>
    <xf numFmtId="0" fontId="26" fillId="34" borderId="0" xfId="55" applyFont="1" applyFill="1" applyBorder="1" applyAlignment="1">
      <alignment vertical="center" wrapText="1"/>
      <protection/>
    </xf>
    <xf numFmtId="0" fontId="15" fillId="34" borderId="0" xfId="55" applyFont="1" applyFill="1" applyBorder="1" applyAlignment="1" quotePrefix="1">
      <alignment horizontal="center" vertical="center"/>
      <protection/>
    </xf>
    <xf numFmtId="0" fontId="22" fillId="34" borderId="16" xfId="55" applyFont="1" applyFill="1" applyBorder="1" applyAlignment="1">
      <alignment horizontal="center" vertical="center"/>
      <protection/>
    </xf>
    <xf numFmtId="0" fontId="22" fillId="34" borderId="0" xfId="55" applyFont="1" applyFill="1" applyAlignment="1">
      <alignment vertical="center"/>
      <protection/>
    </xf>
    <xf numFmtId="0" fontId="15" fillId="34" borderId="10" xfId="0" applyFont="1" applyFill="1" applyBorder="1" applyAlignment="1">
      <alignment/>
    </xf>
    <xf numFmtId="0" fontId="0" fillId="34" borderId="10" xfId="55" applyFont="1" applyFill="1" applyBorder="1" applyAlignment="1">
      <alignment vertical="center"/>
      <protection/>
    </xf>
    <xf numFmtId="0" fontId="0" fillId="34" borderId="14" xfId="55" applyFont="1" applyFill="1" applyBorder="1" applyAlignment="1">
      <alignment vertical="center"/>
      <protection/>
    </xf>
    <xf numFmtId="0" fontId="0" fillId="34" borderId="0" xfId="0" applyFont="1" applyFill="1" applyBorder="1" applyAlignment="1">
      <alignment horizontal="center"/>
    </xf>
    <xf numFmtId="0" fontId="0" fillId="34" borderId="19" xfId="0" applyFont="1" applyFill="1" applyBorder="1" applyAlignment="1">
      <alignment horizontal="center"/>
    </xf>
    <xf numFmtId="0" fontId="15" fillId="34" borderId="20" xfId="55" applyFont="1" applyFill="1" applyBorder="1" applyAlignment="1">
      <alignment vertical="center"/>
      <protection/>
    </xf>
    <xf numFmtId="0" fontId="0" fillId="34" borderId="0" xfId="55" applyFont="1" applyFill="1" applyAlignment="1">
      <alignment horizontal="center" vertical="center"/>
      <protection/>
    </xf>
    <xf numFmtId="0" fontId="0" fillId="34" borderId="0" xfId="55" applyFont="1" applyFill="1" applyAlignment="1">
      <alignment horizontal="center"/>
      <protection/>
    </xf>
    <xf numFmtId="0" fontId="0" fillId="34" borderId="0" xfId="55" applyFont="1" applyFill="1" applyAlignment="1">
      <alignment/>
      <protection/>
    </xf>
    <xf numFmtId="0" fontId="0" fillId="34" borderId="10" xfId="55" applyFont="1" applyFill="1" applyBorder="1">
      <alignment/>
      <protection/>
    </xf>
    <xf numFmtId="0" fontId="0" fillId="34" borderId="12" xfId="55" applyFont="1" applyFill="1" applyBorder="1" applyAlignment="1">
      <alignment horizontal="center"/>
      <protection/>
    </xf>
    <xf numFmtId="0" fontId="0" fillId="34" borderId="13" xfId="55" applyFont="1" applyFill="1" applyBorder="1">
      <alignment/>
      <protection/>
    </xf>
    <xf numFmtId="0" fontId="0" fillId="34" borderId="11" xfId="55" applyFont="1" applyFill="1" applyBorder="1" applyAlignment="1">
      <alignment horizontal="center"/>
      <protection/>
    </xf>
    <xf numFmtId="0" fontId="0" fillId="34" borderId="14" xfId="55" applyFont="1" applyFill="1" applyBorder="1">
      <alignment/>
      <protection/>
    </xf>
    <xf numFmtId="0" fontId="0" fillId="34" borderId="11" xfId="55" applyFont="1" applyFill="1" applyBorder="1">
      <alignment/>
      <protection/>
    </xf>
    <xf numFmtId="0" fontId="3" fillId="34" borderId="0" xfId="55" applyFont="1" applyFill="1" applyAlignment="1">
      <alignment horizontal="center"/>
      <protection/>
    </xf>
    <xf numFmtId="0" fontId="27" fillId="34" borderId="0" xfId="55" applyFont="1" applyFill="1" applyAlignment="1">
      <alignment horizontal="center"/>
      <protection/>
    </xf>
    <xf numFmtId="0" fontId="17" fillId="34" borderId="0" xfId="55" applyFont="1" applyFill="1" applyAlignment="1">
      <alignment horizontal="justify" wrapText="1"/>
      <protection/>
    </xf>
    <xf numFmtId="0" fontId="5" fillId="34" borderId="0" xfId="55" applyFont="1" applyFill="1" applyAlignment="1">
      <alignment vertical="top" wrapText="1"/>
      <protection/>
    </xf>
    <xf numFmtId="0" fontId="15" fillId="34" borderId="0" xfId="55" applyFont="1" applyFill="1" applyBorder="1" quotePrefix="1">
      <alignment/>
      <protection/>
    </xf>
    <xf numFmtId="0" fontId="15" fillId="34" borderId="0" xfId="55" applyFont="1" applyFill="1" applyBorder="1" applyAlignment="1" quotePrefix="1">
      <alignment horizontal="right"/>
      <protection/>
    </xf>
    <xf numFmtId="0" fontId="15" fillId="34" borderId="19" xfId="55" applyFont="1" applyFill="1" applyBorder="1" applyAlignment="1">
      <alignment horizontal="right"/>
      <protection/>
    </xf>
    <xf numFmtId="0" fontId="15" fillId="34" borderId="19" xfId="55" applyFont="1" applyFill="1" applyBorder="1" applyAlignment="1">
      <alignment horizontal="justify" wrapText="1"/>
      <protection/>
    </xf>
    <xf numFmtId="0" fontId="15" fillId="34" borderId="22" xfId="55" applyFont="1" applyFill="1" applyBorder="1" applyAlignment="1">
      <alignment horizontal="right"/>
      <protection/>
    </xf>
    <xf numFmtId="0" fontId="21" fillId="34" borderId="0" xfId="55" applyFont="1" applyFill="1" applyAlignment="1">
      <alignment horizontal="center" vertical="top" wrapText="1"/>
      <protection/>
    </xf>
    <xf numFmtId="0" fontId="0" fillId="34" borderId="0" xfId="0" applyFont="1" applyFill="1" applyBorder="1" applyAlignment="1">
      <alignment/>
    </xf>
    <xf numFmtId="0" fontId="0" fillId="34" borderId="19" xfId="0" applyFont="1" applyFill="1" applyBorder="1" applyAlignment="1">
      <alignment/>
    </xf>
    <xf numFmtId="0" fontId="15" fillId="34" borderId="13" xfId="55" applyFont="1" applyFill="1" applyBorder="1" applyAlignment="1">
      <alignment horizontal="left"/>
      <protection/>
    </xf>
    <xf numFmtId="0" fontId="4" fillId="34" borderId="14" xfId="55" applyFont="1" applyFill="1" applyBorder="1">
      <alignment/>
      <protection/>
    </xf>
    <xf numFmtId="0" fontId="7" fillId="34" borderId="0" xfId="55" applyFont="1" applyFill="1" applyAlignment="1">
      <alignment horizontal="center" vertical="top"/>
      <protection/>
    </xf>
    <xf numFmtId="0" fontId="7" fillId="34" borderId="0" xfId="55" applyFont="1" applyFill="1" applyAlignment="1">
      <alignment horizontal="center" vertical="top" wrapText="1"/>
      <protection/>
    </xf>
    <xf numFmtId="0" fontId="21" fillId="34" borderId="11" xfId="55" applyFont="1" applyFill="1" applyBorder="1" applyAlignment="1">
      <alignment horizontal="left" vertical="top"/>
      <protection/>
    </xf>
    <xf numFmtId="0" fontId="15" fillId="34" borderId="11" xfId="55" applyFont="1" applyFill="1" applyBorder="1" applyAlignment="1">
      <alignment horizontal="left" vertical="top"/>
      <protection/>
    </xf>
    <xf numFmtId="0" fontId="5" fillId="34" borderId="19" xfId="55" applyFont="1" applyFill="1" applyBorder="1" applyAlignment="1" quotePrefix="1">
      <alignment horizontal="center" vertical="top" wrapText="1"/>
      <protection/>
    </xf>
    <xf numFmtId="0" fontId="28" fillId="34" borderId="0" xfId="55" applyFont="1" applyFill="1" applyBorder="1">
      <alignment/>
      <protection/>
    </xf>
    <xf numFmtId="0" fontId="96" fillId="0" borderId="16" xfId="57" applyFont="1" applyBorder="1" applyAlignment="1">
      <alignment horizontal="center" vertical="center"/>
      <protection/>
    </xf>
    <xf numFmtId="0" fontId="96" fillId="0" borderId="0" xfId="57" applyFont="1" applyAlignment="1">
      <alignment horizontal="center" vertical="center"/>
      <protection/>
    </xf>
    <xf numFmtId="0" fontId="0" fillId="0" borderId="22" xfId="55" applyBorder="1" applyAlignment="1">
      <alignment vertical="center"/>
      <protection/>
    </xf>
    <xf numFmtId="0" fontId="15" fillId="34" borderId="0" xfId="55" applyFont="1" applyFill="1" applyAlignment="1">
      <alignment vertical="justify" wrapText="1"/>
      <protection/>
    </xf>
    <xf numFmtId="0" fontId="5" fillId="34" borderId="0" xfId="55" applyFont="1" applyFill="1" applyBorder="1" applyAlignment="1" quotePrefix="1">
      <alignment vertical="top" wrapText="1"/>
      <protection/>
    </xf>
    <xf numFmtId="0" fontId="15" fillId="34" borderId="19" xfId="55" applyFont="1" applyFill="1" applyBorder="1" applyAlignment="1">
      <alignment vertical="top" wrapText="1"/>
      <protection/>
    </xf>
    <xf numFmtId="0" fontId="15" fillId="34" borderId="22" xfId="55" applyFont="1" applyFill="1" applyBorder="1" applyAlignment="1">
      <alignment horizontal="justify" vertical="top" wrapText="1"/>
      <protection/>
    </xf>
    <xf numFmtId="0" fontId="15" fillId="34" borderId="0" xfId="55" applyFont="1" applyFill="1" applyBorder="1" applyAlignment="1">
      <alignment horizontal="left" wrapText="1"/>
      <protection/>
    </xf>
    <xf numFmtId="0" fontId="30" fillId="34" borderId="11" xfId="55" applyFont="1" applyFill="1" applyBorder="1" applyAlignment="1">
      <alignment horizontal="right"/>
      <protection/>
    </xf>
    <xf numFmtId="0" fontId="30" fillId="34" borderId="0" xfId="55" applyFont="1" applyFill="1" applyBorder="1" applyAlignment="1">
      <alignment horizontal="left"/>
      <protection/>
    </xf>
    <xf numFmtId="0" fontId="30" fillId="34" borderId="0" xfId="55" applyFont="1" applyFill="1" applyBorder="1">
      <alignment/>
      <protection/>
    </xf>
    <xf numFmtId="0" fontId="30" fillId="34" borderId="0" xfId="55" applyFont="1" applyFill="1" applyBorder="1" applyAlignment="1">
      <alignment horizontal="center"/>
      <protection/>
    </xf>
    <xf numFmtId="0" fontId="30" fillId="34" borderId="14" xfId="55" applyFont="1" applyFill="1" applyBorder="1">
      <alignment/>
      <protection/>
    </xf>
    <xf numFmtId="0" fontId="15" fillId="34" borderId="19" xfId="55" applyFont="1" applyFill="1" applyBorder="1" applyAlignment="1">
      <alignment horizontal="left" wrapText="1"/>
      <protection/>
    </xf>
    <xf numFmtId="0" fontId="22" fillId="34" borderId="0" xfId="55" applyFont="1" applyFill="1" applyAlignment="1">
      <alignment horizontal="center" vertical="top" wrapText="1"/>
      <protection/>
    </xf>
    <xf numFmtId="0" fontId="15" fillId="34" borderId="21" xfId="0" applyFont="1" applyFill="1" applyBorder="1" applyAlignment="1">
      <alignment vertical="top"/>
    </xf>
    <xf numFmtId="0" fontId="15" fillId="34" borderId="14" xfId="55" applyFont="1" applyFill="1" applyBorder="1" applyAlignment="1">
      <alignment horizontal="left" vertical="top"/>
      <protection/>
    </xf>
    <xf numFmtId="0" fontId="0" fillId="34" borderId="14" xfId="0" applyFont="1" applyFill="1" applyBorder="1" applyAlignment="1">
      <alignment/>
    </xf>
    <xf numFmtId="0" fontId="0" fillId="34" borderId="0" xfId="55" applyFont="1" applyFill="1" applyBorder="1">
      <alignment/>
      <protection/>
    </xf>
    <xf numFmtId="0" fontId="0" fillId="34" borderId="20" xfId="0" applyFont="1" applyFill="1" applyBorder="1" applyAlignment="1">
      <alignment/>
    </xf>
    <xf numFmtId="0" fontId="12" fillId="33" borderId="14" xfId="55" applyFont="1" applyFill="1" applyBorder="1" applyAlignment="1">
      <alignment horizontal="center" vertical="center"/>
      <protection/>
    </xf>
    <xf numFmtId="0" fontId="0" fillId="34" borderId="0" xfId="55" applyFill="1">
      <alignment/>
      <protection/>
    </xf>
    <xf numFmtId="0" fontId="15" fillId="34" borderId="10" xfId="55" applyFont="1" applyFill="1" applyBorder="1" applyAlignment="1">
      <alignment horizontal="center"/>
      <protection/>
    </xf>
    <xf numFmtId="0" fontId="0" fillId="34" borderId="11" xfId="55" applyFill="1" applyBorder="1" applyAlignment="1">
      <alignment horizontal="center"/>
      <protection/>
    </xf>
    <xf numFmtId="0" fontId="0" fillId="34" borderId="0" xfId="55" applyFill="1" applyAlignment="1">
      <alignment horizontal="center"/>
      <protection/>
    </xf>
    <xf numFmtId="0" fontId="0" fillId="34" borderId="14" xfId="55" applyFill="1" applyBorder="1">
      <alignment/>
      <protection/>
    </xf>
    <xf numFmtId="0" fontId="0" fillId="34" borderId="11" xfId="55" applyFill="1" applyBorder="1">
      <alignment/>
      <protection/>
    </xf>
    <xf numFmtId="0" fontId="3" fillId="34" borderId="0" xfId="55" applyFont="1" applyFill="1">
      <alignment/>
      <protection/>
    </xf>
    <xf numFmtId="0" fontId="21" fillId="34" borderId="11" xfId="55" applyFont="1" applyFill="1" applyBorder="1" applyAlignment="1" quotePrefix="1">
      <alignment horizontal="left"/>
      <protection/>
    </xf>
    <xf numFmtId="0" fontId="4" fillId="34" borderId="0" xfId="55" applyFont="1" applyFill="1" applyAlignment="1">
      <alignment vertical="center"/>
      <protection/>
    </xf>
    <xf numFmtId="0" fontId="6" fillId="34" borderId="0" xfId="55" applyFont="1" applyFill="1" applyAlignment="1">
      <alignment horizontal="center" vertical="center"/>
      <protection/>
    </xf>
    <xf numFmtId="0" fontId="15" fillId="34" borderId="11" xfId="55" applyFont="1" applyFill="1" applyBorder="1" applyAlignment="1">
      <alignment horizontal="right" wrapText="1"/>
      <protection/>
    </xf>
    <xf numFmtId="0" fontId="0" fillId="34" borderId="0" xfId="55" applyFill="1" applyAlignment="1">
      <alignment vertical="top" wrapText="1"/>
      <protection/>
    </xf>
    <xf numFmtId="0" fontId="17" fillId="34" borderId="11" xfId="55" applyFont="1" applyFill="1" applyBorder="1" applyAlignment="1">
      <alignment horizontal="right" wrapText="1"/>
      <protection/>
    </xf>
    <xf numFmtId="0" fontId="17" fillId="34" borderId="0" xfId="55" applyFont="1" applyFill="1" applyBorder="1" applyAlignment="1">
      <alignment horizontal="left" vertical="top" wrapText="1"/>
      <protection/>
    </xf>
    <xf numFmtId="0" fontId="4" fillId="34" borderId="0" xfId="55" applyFont="1" applyFill="1" applyAlignment="1">
      <alignment horizontal="center" vertical="center"/>
      <protection/>
    </xf>
    <xf numFmtId="0" fontId="0" fillId="34" borderId="16" xfId="55" applyFont="1" applyFill="1" applyBorder="1" applyAlignment="1">
      <alignment horizontal="center" vertical="center"/>
      <protection/>
    </xf>
    <xf numFmtId="0" fontId="15" fillId="34" borderId="22" xfId="55" applyFont="1" applyFill="1" applyBorder="1" applyAlignment="1">
      <alignment horizontal="left" vertical="center" wrapText="1"/>
      <protection/>
    </xf>
    <xf numFmtId="0" fontId="15" fillId="34" borderId="0" xfId="55" applyFont="1" applyFill="1" applyAlignment="1" quotePrefix="1">
      <alignment horizontal="right" vertical="center"/>
      <protection/>
    </xf>
    <xf numFmtId="21" fontId="15" fillId="34" borderId="0" xfId="55" applyNumberFormat="1" applyFont="1" applyFill="1" applyAlignment="1" quotePrefix="1">
      <alignment horizontal="right"/>
      <protection/>
    </xf>
    <xf numFmtId="0" fontId="5" fillId="34" borderId="0" xfId="55" applyFont="1" applyFill="1" applyAlignment="1">
      <alignment horizontal="justify" vertical="top" wrapText="1"/>
      <protection/>
    </xf>
    <xf numFmtId="0" fontId="15" fillId="34" borderId="11" xfId="57" applyFont="1" applyFill="1" applyBorder="1">
      <alignment/>
      <protection/>
    </xf>
    <xf numFmtId="0" fontId="15" fillId="34" borderId="0" xfId="57" applyFont="1" applyFill="1" applyAlignment="1">
      <alignment horizontal="right"/>
      <protection/>
    </xf>
    <xf numFmtId="0" fontId="11" fillId="34" borderId="0" xfId="57" applyFont="1" applyFill="1">
      <alignment/>
      <protection/>
    </xf>
    <xf numFmtId="0" fontId="15" fillId="34" borderId="14" xfId="57" applyFont="1" applyFill="1" applyBorder="1">
      <alignment/>
      <protection/>
    </xf>
    <xf numFmtId="0" fontId="11" fillId="34" borderId="0" xfId="57" applyFont="1" applyFill="1" applyAlignment="1">
      <alignment horizontal="center" vertical="center"/>
      <protection/>
    </xf>
    <xf numFmtId="0" fontId="15" fillId="34" borderId="22" xfId="55" applyFont="1" applyFill="1" applyBorder="1" applyAlignment="1">
      <alignment horizontal="justify" wrapText="1"/>
      <protection/>
    </xf>
    <xf numFmtId="0" fontId="15" fillId="34" borderId="0" xfId="55" applyFont="1" applyFill="1" applyAlignment="1" quotePrefix="1">
      <alignment horizontal="right" vertical="top"/>
      <protection/>
    </xf>
    <xf numFmtId="20" fontId="21" fillId="34" borderId="11" xfId="55" applyNumberFormat="1" applyFont="1" applyFill="1" applyBorder="1" applyAlignment="1" quotePrefix="1">
      <alignment horizontal="left"/>
      <protection/>
    </xf>
    <xf numFmtId="0" fontId="21" fillId="34" borderId="11" xfId="55" applyFont="1" applyFill="1" applyBorder="1" applyAlignment="1">
      <alignment horizontal="left"/>
      <protection/>
    </xf>
    <xf numFmtId="0" fontId="5" fillId="34" borderId="11" xfId="55" applyFont="1" applyFill="1" applyBorder="1" applyAlignment="1">
      <alignment vertical="top" wrapText="1"/>
      <protection/>
    </xf>
    <xf numFmtId="0" fontId="5" fillId="34" borderId="18" xfId="55" applyFont="1" applyFill="1" applyBorder="1" applyAlignment="1">
      <alignment vertical="top" wrapText="1"/>
      <protection/>
    </xf>
    <xf numFmtId="0" fontId="17" fillId="34" borderId="19" xfId="55" applyFont="1" applyFill="1" applyBorder="1" applyAlignment="1">
      <alignment vertical="top" wrapText="1"/>
      <protection/>
    </xf>
    <xf numFmtId="0" fontId="5" fillId="34" borderId="21" xfId="55" applyFont="1" applyFill="1" applyBorder="1" applyAlignment="1">
      <alignment vertical="top" wrapText="1"/>
      <protection/>
    </xf>
    <xf numFmtId="0" fontId="17" fillId="34" borderId="22" xfId="55" applyFont="1" applyFill="1" applyBorder="1" applyAlignment="1">
      <alignment vertical="top" wrapText="1"/>
      <protection/>
    </xf>
    <xf numFmtId="0" fontId="15" fillId="34" borderId="22" xfId="55" applyFont="1" applyFill="1" applyBorder="1" applyAlignment="1">
      <alignment horizontal="justify"/>
      <protection/>
    </xf>
    <xf numFmtId="0" fontId="17" fillId="34" borderId="0" xfId="55" applyFont="1" applyFill="1" applyAlignment="1">
      <alignment horizontal="justify"/>
      <protection/>
    </xf>
    <xf numFmtId="0" fontId="0" fillId="34" borderId="0" xfId="55" applyFill="1" applyBorder="1">
      <alignment/>
      <protection/>
    </xf>
    <xf numFmtId="0" fontId="0" fillId="34" borderId="0" xfId="0" applyFont="1" applyFill="1" applyBorder="1" applyAlignment="1">
      <alignment/>
    </xf>
    <xf numFmtId="0" fontId="0" fillId="34" borderId="19" xfId="0" applyFont="1" applyFill="1" applyBorder="1" applyAlignment="1">
      <alignment/>
    </xf>
    <xf numFmtId="0" fontId="0" fillId="34" borderId="20" xfId="55" applyFill="1" applyBorder="1">
      <alignment/>
      <protection/>
    </xf>
    <xf numFmtId="0" fontId="7" fillId="34" borderId="12" xfId="55" applyFont="1" applyFill="1" applyBorder="1" applyAlignment="1">
      <alignment horizontal="center"/>
      <protection/>
    </xf>
    <xf numFmtId="0" fontId="7" fillId="34" borderId="0" xfId="55" applyFont="1" applyFill="1" applyAlignment="1">
      <alignment horizontal="left"/>
      <protection/>
    </xf>
    <xf numFmtId="0" fontId="4" fillId="34" borderId="0" xfId="55" applyFont="1" applyFill="1">
      <alignment/>
      <protection/>
    </xf>
    <xf numFmtId="0" fontId="31" fillId="34" borderId="0" xfId="55" applyFont="1" applyFill="1" applyAlignment="1">
      <alignment horizontal="center" vertical="top"/>
      <protection/>
    </xf>
    <xf numFmtId="0" fontId="7" fillId="34" borderId="0" xfId="55" applyFont="1" applyFill="1" applyAlignment="1">
      <alignment vertical="top"/>
      <protection/>
    </xf>
    <xf numFmtId="0" fontId="7" fillId="34" borderId="0" xfId="55" applyFont="1" applyFill="1" applyAlignment="1">
      <alignment horizontal="left" vertical="top"/>
      <protection/>
    </xf>
    <xf numFmtId="0" fontId="4" fillId="34" borderId="0" xfId="55" applyFont="1" applyFill="1" applyAlignment="1">
      <alignment vertical="top"/>
      <protection/>
    </xf>
    <xf numFmtId="0" fontId="96" fillId="34" borderId="16" xfId="57" applyFont="1" applyFill="1" applyBorder="1" applyAlignment="1">
      <alignment horizontal="center" vertical="center"/>
      <protection/>
    </xf>
    <xf numFmtId="0" fontId="31" fillId="34" borderId="11" xfId="55" applyFont="1" applyFill="1" applyBorder="1" applyAlignment="1">
      <alignment horizontal="right" vertical="top"/>
      <protection/>
    </xf>
    <xf numFmtId="0" fontId="4" fillId="34" borderId="0" xfId="0" applyFont="1" applyFill="1" applyAlignment="1">
      <alignment horizontal="justify" vertical="top"/>
    </xf>
    <xf numFmtId="0" fontId="96" fillId="34" borderId="0" xfId="57" applyFont="1" applyFill="1" applyAlignment="1">
      <alignment horizontal="center" vertical="top"/>
      <protection/>
    </xf>
    <xf numFmtId="0" fontId="99" fillId="34" borderId="0" xfId="55" applyFont="1" applyFill="1" applyAlignment="1">
      <alignment horizontal="center" vertical="top"/>
      <protection/>
    </xf>
    <xf numFmtId="0" fontId="5" fillId="34" borderId="19" xfId="55" applyFont="1" applyFill="1" applyBorder="1" applyAlignment="1">
      <alignment horizontal="justify" vertical="top" wrapText="1"/>
      <protection/>
    </xf>
    <xf numFmtId="0" fontId="7" fillId="34" borderId="19" xfId="55" applyFont="1" applyFill="1" applyBorder="1" applyAlignment="1">
      <alignment horizontal="center" vertical="top"/>
      <protection/>
    </xf>
    <xf numFmtId="0" fontId="4" fillId="34" borderId="22" xfId="55" applyFont="1" applyFill="1" applyBorder="1" applyAlignment="1">
      <alignment vertical="top"/>
      <protection/>
    </xf>
    <xf numFmtId="0" fontId="7" fillId="34" borderId="22" xfId="55" applyFont="1" applyFill="1" applyBorder="1" applyAlignment="1">
      <alignment horizontal="center" vertical="top"/>
      <protection/>
    </xf>
    <xf numFmtId="0" fontId="4" fillId="34" borderId="0" xfId="55" applyFont="1" applyFill="1" applyAlignment="1">
      <alignment horizontal="center" vertical="top"/>
      <protection/>
    </xf>
    <xf numFmtId="20" fontId="15" fillId="34" borderId="0" xfId="55" applyNumberFormat="1" applyFont="1" applyFill="1" applyAlignment="1" quotePrefix="1">
      <alignment vertical="top"/>
      <protection/>
    </xf>
    <xf numFmtId="0" fontId="96" fillId="34" borderId="0" xfId="57" applyFont="1" applyFill="1" applyAlignment="1">
      <alignment horizontal="center" vertical="center"/>
      <protection/>
    </xf>
    <xf numFmtId="0" fontId="0" fillId="34" borderId="0" xfId="55" applyFill="1" applyAlignment="1">
      <alignment vertical="top"/>
      <protection/>
    </xf>
    <xf numFmtId="0" fontId="0" fillId="34" borderId="0" xfId="55" applyFill="1" applyAlignment="1">
      <alignment horizontal="center" vertical="top"/>
      <protection/>
    </xf>
    <xf numFmtId="0" fontId="9" fillId="34" borderId="0" xfId="55" applyFont="1" applyFill="1" applyAlignment="1">
      <alignment horizontal="right" vertical="top"/>
      <protection/>
    </xf>
    <xf numFmtId="0" fontId="7" fillId="34" borderId="0" xfId="55" applyFont="1" applyFill="1" applyAlignment="1">
      <alignment horizontal="center" vertical="center"/>
      <protection/>
    </xf>
    <xf numFmtId="0" fontId="8" fillId="34" borderId="0" xfId="55" applyFont="1" applyFill="1" applyAlignment="1">
      <alignment horizontal="center" vertical="top" wrapText="1"/>
      <protection/>
    </xf>
    <xf numFmtId="0" fontId="0" fillId="34" borderId="0" xfId="55" applyFill="1" applyAlignment="1">
      <alignment horizontal="justify" vertical="top"/>
      <protection/>
    </xf>
    <xf numFmtId="0" fontId="7" fillId="34" borderId="0" xfId="57" applyFont="1" applyFill="1" applyAlignment="1">
      <alignment horizontal="center" vertical="top"/>
      <protection/>
    </xf>
    <xf numFmtId="0" fontId="7" fillId="34" borderId="0" xfId="57" applyFont="1" applyFill="1" applyAlignment="1">
      <alignment horizontal="center" vertical="center"/>
      <protection/>
    </xf>
    <xf numFmtId="0" fontId="15" fillId="34" borderId="0" xfId="57" applyFont="1" applyFill="1" applyBorder="1" applyAlignment="1">
      <alignment horizontal="right" vertical="top" wrapText="1"/>
      <protection/>
    </xf>
    <xf numFmtId="0" fontId="0" fillId="34" borderId="0" xfId="55" applyFill="1" applyBorder="1" applyAlignment="1">
      <alignment vertical="top"/>
      <protection/>
    </xf>
    <xf numFmtId="0" fontId="7" fillId="34" borderId="0" xfId="55" applyFont="1" applyFill="1" applyBorder="1" applyAlignment="1">
      <alignment horizontal="center" vertical="top"/>
      <protection/>
    </xf>
    <xf numFmtId="0" fontId="8" fillId="34" borderId="0" xfId="55" applyFont="1" applyFill="1" applyAlignment="1">
      <alignment horizontal="left" vertical="top" wrapText="1"/>
      <protection/>
    </xf>
    <xf numFmtId="0" fontId="2" fillId="34" borderId="14" xfId="55" applyFont="1" applyFill="1" applyBorder="1" applyAlignment="1">
      <alignment vertical="top"/>
      <protection/>
    </xf>
    <xf numFmtId="0" fontId="8" fillId="34" borderId="19" xfId="55" applyFont="1" applyFill="1" applyBorder="1" applyAlignment="1">
      <alignment horizontal="justify" vertical="top" wrapText="1"/>
      <protection/>
    </xf>
    <xf numFmtId="0" fontId="8" fillId="34" borderId="19" xfId="55" applyFont="1" applyFill="1" applyBorder="1" applyAlignment="1">
      <alignment horizontal="left" vertical="top" wrapText="1"/>
      <protection/>
    </xf>
    <xf numFmtId="0" fontId="8" fillId="34" borderId="19" xfId="55" applyFont="1" applyFill="1" applyBorder="1" applyAlignment="1">
      <alignment horizontal="center" vertical="top" wrapText="1"/>
      <protection/>
    </xf>
    <xf numFmtId="0" fontId="2" fillId="34" borderId="20" xfId="55" applyFont="1" applyFill="1" applyBorder="1" applyAlignment="1">
      <alignment vertical="top"/>
      <protection/>
    </xf>
    <xf numFmtId="0" fontId="9" fillId="34" borderId="22" xfId="55" applyFont="1" applyFill="1" applyBorder="1" applyAlignment="1">
      <alignment horizontal="right" vertical="top"/>
      <protection/>
    </xf>
    <xf numFmtId="0" fontId="0" fillId="34" borderId="22" xfId="55" applyFill="1" applyBorder="1" applyAlignment="1">
      <alignment horizontal="center" vertical="top"/>
      <protection/>
    </xf>
    <xf numFmtId="0" fontId="15" fillId="34" borderId="22" xfId="55" applyFont="1" applyFill="1" applyBorder="1" applyAlignment="1">
      <alignment horizontal="center" vertical="top"/>
      <protection/>
    </xf>
    <xf numFmtId="0" fontId="2" fillId="34" borderId="10" xfId="55" applyFont="1" applyFill="1" applyBorder="1" applyAlignment="1">
      <alignment vertical="top"/>
      <protection/>
    </xf>
    <xf numFmtId="21" fontId="15" fillId="34" borderId="0" xfId="55" applyNumberFormat="1" applyFont="1" applyFill="1" applyAlignment="1" quotePrefix="1">
      <alignment horizontal="right" vertical="top"/>
      <protection/>
    </xf>
    <xf numFmtId="0" fontId="22" fillId="34" borderId="0" xfId="55" applyFont="1" applyFill="1" applyAlignment="1">
      <alignment horizontal="center" vertical="center"/>
      <protection/>
    </xf>
    <xf numFmtId="0" fontId="7" fillId="34" borderId="19" xfId="55" applyFont="1" applyFill="1" applyBorder="1" applyAlignment="1">
      <alignment horizontal="center" vertical="center"/>
      <protection/>
    </xf>
    <xf numFmtId="0" fontId="15" fillId="34" borderId="20" xfId="55" applyFont="1" applyFill="1" applyBorder="1" applyAlignment="1">
      <alignment horizontal="center" vertical="center"/>
      <protection/>
    </xf>
    <xf numFmtId="0" fontId="7" fillId="34" borderId="22" xfId="55" applyFont="1" applyFill="1" applyBorder="1" applyAlignment="1">
      <alignment vertical="top"/>
      <protection/>
    </xf>
    <xf numFmtId="0" fontId="7" fillId="34" borderId="22" xfId="55" applyFont="1" applyFill="1" applyBorder="1" applyAlignment="1">
      <alignment horizontal="left" vertical="top"/>
      <protection/>
    </xf>
    <xf numFmtId="0" fontId="7" fillId="34" borderId="0" xfId="55" applyFont="1" applyFill="1" applyBorder="1" applyAlignment="1">
      <alignment vertical="top"/>
      <protection/>
    </xf>
    <xf numFmtId="0" fontId="7" fillId="34" borderId="0" xfId="55" applyFont="1" applyFill="1" applyBorder="1" applyAlignment="1">
      <alignment horizontal="left" vertical="top"/>
      <protection/>
    </xf>
    <xf numFmtId="0" fontId="4" fillId="34" borderId="0" xfId="55" applyFont="1" applyFill="1" applyBorder="1" applyAlignment="1">
      <alignment vertical="top"/>
      <protection/>
    </xf>
    <xf numFmtId="0" fontId="7" fillId="34" borderId="11" xfId="55" applyFont="1" applyFill="1" applyBorder="1" applyAlignment="1">
      <alignment vertical="top"/>
      <protection/>
    </xf>
    <xf numFmtId="21" fontId="15" fillId="34" borderId="19" xfId="55" applyNumberFormat="1" applyFont="1" applyFill="1" applyBorder="1" applyAlignment="1" quotePrefix="1">
      <alignment horizontal="right" vertical="top" wrapText="1"/>
      <protection/>
    </xf>
    <xf numFmtId="0" fontId="7" fillId="34" borderId="19" xfId="55" applyFont="1" applyFill="1" applyBorder="1" applyAlignment="1">
      <alignment vertical="top"/>
      <protection/>
    </xf>
    <xf numFmtId="0" fontId="7" fillId="34" borderId="19" xfId="55" applyFont="1" applyFill="1" applyBorder="1" applyAlignment="1">
      <alignment horizontal="left" vertical="top"/>
      <protection/>
    </xf>
    <xf numFmtId="0" fontId="7" fillId="34" borderId="19" xfId="55" applyFont="1" applyFill="1" applyBorder="1">
      <alignment/>
      <protection/>
    </xf>
    <xf numFmtId="21" fontId="15" fillId="34" borderId="0" xfId="55" applyNumberFormat="1" applyFont="1" applyFill="1" applyAlignment="1" quotePrefix="1">
      <alignment horizontal="right" vertical="top" wrapText="1"/>
      <protection/>
    </xf>
    <xf numFmtId="0" fontId="15" fillId="34" borderId="0" xfId="55" applyFont="1" applyFill="1" applyBorder="1" applyAlignment="1" quotePrefix="1">
      <alignment horizontal="right" vertical="top"/>
      <protection/>
    </xf>
    <xf numFmtId="0" fontId="7" fillId="34" borderId="0" xfId="55" applyFont="1" applyFill="1" applyBorder="1">
      <alignment/>
      <protection/>
    </xf>
    <xf numFmtId="0" fontId="15" fillId="34" borderId="0" xfId="0" applyFont="1" applyFill="1" applyBorder="1" applyAlignment="1">
      <alignment vertical="top"/>
    </xf>
    <xf numFmtId="0" fontId="21" fillId="34" borderId="0" xfId="0" applyFont="1" applyFill="1" applyBorder="1" applyAlignment="1">
      <alignment vertical="top"/>
    </xf>
    <xf numFmtId="0" fontId="15" fillId="34" borderId="0" xfId="0" applyFont="1" applyFill="1" applyBorder="1" applyAlignment="1">
      <alignment horizontal="left" vertical="top"/>
    </xf>
    <xf numFmtId="0" fontId="7" fillId="34" borderId="22" xfId="0" applyFont="1" applyFill="1" applyBorder="1" applyAlignment="1">
      <alignment/>
    </xf>
    <xf numFmtId="0" fontId="7" fillId="34" borderId="0" xfId="0" applyFont="1" applyFill="1" applyBorder="1" applyAlignment="1">
      <alignment/>
    </xf>
    <xf numFmtId="0" fontId="7" fillId="34" borderId="19" xfId="0" applyFont="1" applyFill="1" applyBorder="1" applyAlignment="1">
      <alignment/>
    </xf>
    <xf numFmtId="0" fontId="0" fillId="33" borderId="0" xfId="0" applyFont="1" applyFill="1" applyAlignment="1">
      <alignment/>
    </xf>
    <xf numFmtId="0" fontId="7" fillId="33" borderId="0" xfId="0" applyFont="1" applyFill="1" applyAlignment="1">
      <alignment/>
    </xf>
    <xf numFmtId="0" fontId="15" fillId="33" borderId="0" xfId="0" applyFont="1" applyFill="1" applyBorder="1" applyAlignment="1">
      <alignment horizontal="right" vertical="center"/>
    </xf>
    <xf numFmtId="0" fontId="15" fillId="33" borderId="25" xfId="0" applyFont="1" applyFill="1" applyBorder="1" applyAlignment="1">
      <alignment horizontal="center"/>
    </xf>
    <xf numFmtId="0" fontId="15" fillId="33" borderId="0" xfId="0" applyFont="1" applyFill="1" applyBorder="1" applyAlignment="1">
      <alignment horizontal="center"/>
    </xf>
    <xf numFmtId="0" fontId="15" fillId="33" borderId="0" xfId="0" applyFont="1" applyFill="1" applyBorder="1" applyAlignment="1">
      <alignment horizontal="center" vertical="top" wrapText="1"/>
    </xf>
    <xf numFmtId="0" fontId="15" fillId="33" borderId="0" xfId="0" applyFont="1" applyFill="1" applyBorder="1" applyAlignment="1">
      <alignment horizontal="center" vertical="center" wrapText="1"/>
    </xf>
    <xf numFmtId="0" fontId="0" fillId="33" borderId="0" xfId="0" applyFont="1" applyFill="1" applyBorder="1" applyAlignment="1">
      <alignment/>
    </xf>
    <xf numFmtId="0" fontId="0" fillId="33" borderId="0" xfId="0" applyFont="1" applyFill="1" applyBorder="1" applyAlignment="1">
      <alignment vertical="center"/>
    </xf>
    <xf numFmtId="0" fontId="15" fillId="33" borderId="21" xfId="0" applyFont="1" applyFill="1" applyBorder="1" applyAlignment="1">
      <alignment horizontal="center"/>
    </xf>
    <xf numFmtId="0" fontId="15" fillId="33" borderId="22" xfId="0" applyFont="1" applyFill="1" applyBorder="1" applyAlignment="1">
      <alignment horizontal="center" vertical="center"/>
    </xf>
    <xf numFmtId="0" fontId="15" fillId="33" borderId="22" xfId="0" applyFont="1" applyFill="1" applyBorder="1" applyAlignment="1">
      <alignment vertical="center"/>
    </xf>
    <xf numFmtId="0" fontId="0" fillId="33" borderId="10" xfId="0" applyFont="1" applyFill="1" applyBorder="1" applyAlignment="1">
      <alignment/>
    </xf>
    <xf numFmtId="0" fontId="0" fillId="33" borderId="0" xfId="0" applyFont="1" applyFill="1" applyAlignment="1">
      <alignment horizontal="left" vertical="top" wrapText="1"/>
    </xf>
    <xf numFmtId="0" fontId="15" fillId="33" borderId="0" xfId="0" applyFont="1" applyFill="1" applyBorder="1" applyAlignment="1">
      <alignment/>
    </xf>
    <xf numFmtId="0" fontId="15" fillId="33" borderId="0" xfId="0" applyFont="1" applyFill="1" applyBorder="1" applyAlignment="1">
      <alignment vertical="center"/>
    </xf>
    <xf numFmtId="0" fontId="0" fillId="33" borderId="14" xfId="0" applyFont="1" applyFill="1" applyBorder="1" applyAlignment="1">
      <alignment/>
    </xf>
    <xf numFmtId="0" fontId="15" fillId="33" borderId="15" xfId="0" applyFont="1" applyFill="1" applyBorder="1" applyAlignment="1">
      <alignment horizontal="center"/>
    </xf>
    <xf numFmtId="0" fontId="15" fillId="33" borderId="12" xfId="0" applyFont="1" applyFill="1" applyBorder="1" applyAlignment="1">
      <alignment horizontal="center"/>
    </xf>
    <xf numFmtId="0" fontId="15" fillId="33" borderId="12" xfId="0" applyFont="1" applyFill="1" applyBorder="1" applyAlignment="1">
      <alignment horizontal="center" vertical="center"/>
    </xf>
    <xf numFmtId="0" fontId="15" fillId="33" borderId="12" xfId="0" applyFont="1" applyFill="1" applyBorder="1" applyAlignment="1">
      <alignment vertical="center"/>
    </xf>
    <xf numFmtId="0" fontId="0" fillId="33" borderId="13" xfId="0" applyFont="1" applyFill="1" applyBorder="1" applyAlignment="1">
      <alignment/>
    </xf>
    <xf numFmtId="0" fontId="15" fillId="33" borderId="11" xfId="0" applyFont="1" applyFill="1" applyBorder="1" applyAlignment="1">
      <alignment horizontal="center"/>
    </xf>
    <xf numFmtId="0" fontId="15" fillId="33" borderId="0" xfId="0" applyFont="1" applyFill="1" applyAlignment="1">
      <alignment horizontal="center" vertical="center"/>
    </xf>
    <xf numFmtId="0" fontId="15" fillId="33" borderId="0" xfId="0" applyFont="1" applyFill="1" applyAlignment="1">
      <alignment vertical="center"/>
    </xf>
    <xf numFmtId="0" fontId="15" fillId="33" borderId="11" xfId="0" applyFont="1" applyFill="1" applyBorder="1" applyAlignment="1">
      <alignment horizontal="left"/>
    </xf>
    <xf numFmtId="0" fontId="17" fillId="33" borderId="0" xfId="0" applyFont="1" applyFill="1" applyAlignment="1">
      <alignment/>
    </xf>
    <xf numFmtId="0" fontId="15" fillId="33" borderId="11" xfId="0" applyFont="1" applyFill="1" applyBorder="1" applyAlignment="1">
      <alignment horizontal="right"/>
    </xf>
    <xf numFmtId="0" fontId="15" fillId="33" borderId="0" xfId="0" applyFont="1" applyFill="1" applyAlignment="1">
      <alignment horizontal="right"/>
    </xf>
    <xf numFmtId="0" fontId="15" fillId="33" borderId="0" xfId="0" applyFont="1" applyFill="1" applyAlignment="1">
      <alignment horizontal="left"/>
    </xf>
    <xf numFmtId="0" fontId="7" fillId="33" borderId="0" xfId="55" applyFont="1" applyFill="1" applyAlignment="1">
      <alignment horizontal="center"/>
      <protection/>
    </xf>
    <xf numFmtId="0" fontId="0" fillId="33" borderId="0" xfId="0" applyFont="1" applyFill="1" applyAlignment="1">
      <alignment vertical="top" wrapText="1"/>
    </xf>
    <xf numFmtId="0" fontId="0" fillId="33" borderId="0" xfId="0" applyFont="1" applyFill="1" applyAlignment="1">
      <alignment horizontal="left"/>
    </xf>
    <xf numFmtId="0" fontId="0" fillId="33" borderId="0" xfId="0" applyFont="1" applyFill="1" applyAlignment="1">
      <alignment vertical="center"/>
    </xf>
    <xf numFmtId="0" fontId="7" fillId="33" borderId="16" xfId="55" applyFont="1" applyFill="1" applyBorder="1" applyAlignment="1">
      <alignment horizontal="center" vertical="center"/>
      <protection/>
    </xf>
    <xf numFmtId="0" fontId="7" fillId="33" borderId="0" xfId="55" applyFont="1" applyFill="1" applyAlignment="1">
      <alignment vertical="center"/>
      <protection/>
    </xf>
    <xf numFmtId="0" fontId="96" fillId="33" borderId="16" xfId="56" applyFont="1" applyFill="1" applyBorder="1" applyAlignment="1">
      <alignment horizontal="center" vertical="center"/>
      <protection/>
    </xf>
    <xf numFmtId="0" fontId="15" fillId="33" borderId="0" xfId="0" applyFont="1" applyFill="1" applyAlignment="1">
      <alignment horizontal="justify" vertical="top" wrapText="1"/>
    </xf>
    <xf numFmtId="0" fontId="15" fillId="33" borderId="0" xfId="0" applyFont="1" applyFill="1" applyBorder="1" applyAlignment="1">
      <alignment horizontal="left" vertical="top" wrapText="1"/>
    </xf>
    <xf numFmtId="0" fontId="15" fillId="33" borderId="0" xfId="0" applyFont="1" applyFill="1" applyAlignment="1">
      <alignment horizontal="left" vertical="top" wrapText="1"/>
    </xf>
    <xf numFmtId="0" fontId="15" fillId="33" borderId="0" xfId="0" applyFont="1" applyFill="1" applyBorder="1" applyAlignment="1">
      <alignment horizontal="left" wrapText="1"/>
    </xf>
    <xf numFmtId="0" fontId="111" fillId="33" borderId="0" xfId="0" applyFont="1" applyFill="1" applyBorder="1" applyAlignment="1">
      <alignment horizontal="center"/>
    </xf>
    <xf numFmtId="0" fontId="111" fillId="33" borderId="0" xfId="0" applyFont="1" applyFill="1" applyBorder="1" applyAlignment="1">
      <alignment horizontal="left" wrapText="1"/>
    </xf>
    <xf numFmtId="0" fontId="15" fillId="33" borderId="0" xfId="0" applyFont="1" applyFill="1" applyBorder="1" applyAlignment="1">
      <alignment horizontal="justify" vertical="top" wrapText="1"/>
    </xf>
    <xf numFmtId="0" fontId="111" fillId="33" borderId="0" xfId="0" applyFont="1" applyFill="1" applyBorder="1" applyAlignment="1">
      <alignment horizontal="left"/>
    </xf>
    <xf numFmtId="0" fontId="111" fillId="33" borderId="0" xfId="0" applyFont="1" applyFill="1" applyBorder="1" applyAlignment="1">
      <alignment horizontal="left" vertical="top" wrapText="1"/>
    </xf>
    <xf numFmtId="0" fontId="15" fillId="33" borderId="0" xfId="0" applyFont="1" applyFill="1" applyBorder="1" applyAlignment="1">
      <alignment horizontal="center" vertical="top"/>
    </xf>
    <xf numFmtId="0" fontId="15" fillId="33" borderId="0" xfId="0" applyFont="1" applyFill="1" applyBorder="1" applyAlignment="1">
      <alignment horizontal="left"/>
    </xf>
    <xf numFmtId="0" fontId="7" fillId="33" borderId="0" xfId="0" applyFont="1" applyFill="1" applyAlignment="1">
      <alignment horizontal="center" vertical="center"/>
    </xf>
    <xf numFmtId="0" fontId="15" fillId="33" borderId="0" xfId="0" applyFont="1" applyFill="1" applyAlignment="1" quotePrefix="1">
      <alignment horizontal="left"/>
    </xf>
    <xf numFmtId="0" fontId="15" fillId="33" borderId="0" xfId="0" applyFont="1" applyFill="1" applyAlignment="1" quotePrefix="1">
      <alignment horizontal="center"/>
    </xf>
    <xf numFmtId="0" fontId="15" fillId="33" borderId="0" xfId="0" applyFont="1" applyFill="1" applyBorder="1" applyAlignment="1" quotePrefix="1">
      <alignment horizontal="center"/>
    </xf>
    <xf numFmtId="0" fontId="15" fillId="33" borderId="0" xfId="0" applyFont="1" applyFill="1" applyBorder="1" applyAlignment="1" quotePrefix="1">
      <alignment horizontal="left"/>
    </xf>
    <xf numFmtId="0" fontId="15" fillId="33" borderId="0" xfId="0" applyFont="1" applyFill="1" applyAlignment="1">
      <alignment horizontal="left" wrapText="1"/>
    </xf>
    <xf numFmtId="0" fontId="15" fillId="33" borderId="0" xfId="0" applyFont="1" applyFill="1" applyAlignment="1">
      <alignment horizontal="center" vertical="top" wrapText="1"/>
    </xf>
    <xf numFmtId="0" fontId="15" fillId="33" borderId="0" xfId="0" applyFont="1" applyFill="1" applyAlignment="1">
      <alignment vertical="top" wrapText="1"/>
    </xf>
    <xf numFmtId="21" fontId="15" fillId="33" borderId="0" xfId="0" applyNumberFormat="1" applyFont="1" applyFill="1" applyAlignment="1" quotePrefix="1">
      <alignment horizontal="center"/>
    </xf>
    <xf numFmtId="0" fontId="17" fillId="33" borderId="0" xfId="0" applyFont="1" applyFill="1" applyAlignment="1">
      <alignment vertical="top"/>
    </xf>
    <xf numFmtId="0" fontId="15" fillId="33" borderId="0" xfId="0" applyFont="1" applyFill="1" applyAlignment="1">
      <alignment vertical="top"/>
    </xf>
    <xf numFmtId="0" fontId="7" fillId="33" borderId="22" xfId="0" applyFont="1" applyFill="1" applyBorder="1" applyAlignment="1">
      <alignment horizontal="center" vertical="center"/>
    </xf>
    <xf numFmtId="0" fontId="15" fillId="33" borderId="0" xfId="0" applyFont="1" applyFill="1" applyAlignment="1">
      <alignment vertical="center" wrapText="1"/>
    </xf>
    <xf numFmtId="0" fontId="0" fillId="33" borderId="0" xfId="55" applyFill="1" applyBorder="1">
      <alignment/>
      <protection/>
    </xf>
    <xf numFmtId="0" fontId="7" fillId="33" borderId="0" xfId="55" applyFont="1" applyFill="1" applyBorder="1" applyAlignment="1">
      <alignment horizontal="center" vertical="center"/>
      <protection/>
    </xf>
    <xf numFmtId="0" fontId="7" fillId="33" borderId="0" xfId="55" applyFont="1" applyFill="1" applyBorder="1" applyAlignment="1">
      <alignment vertical="center"/>
      <protection/>
    </xf>
    <xf numFmtId="0" fontId="96" fillId="33" borderId="0" xfId="56" applyFont="1" applyFill="1" applyBorder="1" applyAlignment="1">
      <alignment horizontal="center" vertical="center"/>
      <protection/>
    </xf>
    <xf numFmtId="0" fontId="18" fillId="33" borderId="0" xfId="56" applyFont="1" applyFill="1" applyAlignment="1">
      <alignment horizontal="right" vertical="top"/>
      <protection/>
    </xf>
    <xf numFmtId="0" fontId="15" fillId="33" borderId="14" xfId="56" applyFont="1" applyFill="1" applyBorder="1" applyAlignment="1">
      <alignment horizontal="justify" vertical="top" wrapText="1"/>
      <protection/>
    </xf>
    <xf numFmtId="0" fontId="13" fillId="33" borderId="0" xfId="56" applyFont="1" applyFill="1" applyBorder="1" applyAlignment="1">
      <alignment horizontal="center" vertical="center"/>
      <protection/>
    </xf>
    <xf numFmtId="0" fontId="15" fillId="33" borderId="0" xfId="56" applyFont="1" applyFill="1" applyBorder="1" applyAlignment="1">
      <alignment horizontal="justify" vertical="top" wrapText="1"/>
      <protection/>
    </xf>
    <xf numFmtId="0" fontId="15" fillId="33" borderId="0" xfId="56" applyFont="1" applyFill="1">
      <alignment/>
      <protection/>
    </xf>
    <xf numFmtId="0" fontId="15" fillId="33" borderId="11" xfId="56" applyFont="1" applyFill="1" applyBorder="1">
      <alignment/>
      <protection/>
    </xf>
    <xf numFmtId="0" fontId="15" fillId="33" borderId="0" xfId="56" applyFont="1" applyFill="1" applyAlignment="1">
      <alignment horizontal="justify" vertical="top" wrapText="1"/>
      <protection/>
    </xf>
    <xf numFmtId="0" fontId="15" fillId="33" borderId="14" xfId="56" applyFont="1" applyFill="1" applyBorder="1">
      <alignment/>
      <protection/>
    </xf>
    <xf numFmtId="0" fontId="0" fillId="33" borderId="0" xfId="55" applyFill="1" applyProtection="1">
      <alignment/>
      <protection hidden="1"/>
    </xf>
    <xf numFmtId="0" fontId="0" fillId="33" borderId="0" xfId="0" applyFont="1" applyFill="1" applyAlignment="1">
      <alignment horizontal="left" vertical="center"/>
    </xf>
    <xf numFmtId="0" fontId="15" fillId="33" borderId="14" xfId="56" applyFont="1" applyFill="1" applyBorder="1" applyAlignment="1">
      <alignment horizontal="left" vertical="top" wrapText="1"/>
      <protection/>
    </xf>
    <xf numFmtId="0" fontId="13" fillId="33" borderId="0" xfId="56" applyFont="1" applyFill="1" applyAlignment="1">
      <alignment horizontal="center" vertical="center"/>
      <protection/>
    </xf>
    <xf numFmtId="0" fontId="15" fillId="33" borderId="0" xfId="56" applyFont="1" applyFill="1" applyAlignment="1">
      <alignment horizontal="left" vertical="top" wrapText="1"/>
      <protection/>
    </xf>
    <xf numFmtId="0" fontId="0" fillId="33" borderId="0" xfId="0" applyFont="1" applyFill="1" applyBorder="1" applyAlignment="1">
      <alignment horizontal="left"/>
    </xf>
    <xf numFmtId="0" fontId="18" fillId="33" borderId="0" xfId="56" applyFont="1" applyFill="1" applyBorder="1" applyAlignment="1">
      <alignment horizontal="right" vertical="top"/>
      <protection/>
    </xf>
    <xf numFmtId="0" fontId="7" fillId="33" borderId="0" xfId="0" applyFont="1" applyFill="1" applyBorder="1" applyAlignment="1">
      <alignment horizontal="center" vertical="center"/>
    </xf>
    <xf numFmtId="0" fontId="7" fillId="33" borderId="0" xfId="0" applyFont="1" applyFill="1" applyBorder="1" applyAlignment="1">
      <alignment/>
    </xf>
    <xf numFmtId="0" fontId="111" fillId="33" borderId="0" xfId="0" applyFont="1" applyFill="1" applyAlignment="1">
      <alignment horizontal="left" vertical="top" wrapText="1"/>
    </xf>
    <xf numFmtId="0" fontId="15" fillId="33" borderId="0" xfId="56" applyFont="1" applyFill="1" applyAlignment="1">
      <alignment horizontal="center" vertical="top" wrapText="1"/>
      <protection/>
    </xf>
    <xf numFmtId="0" fontId="15" fillId="33" borderId="0" xfId="56" applyFont="1" applyFill="1" applyAlignment="1">
      <alignment horizontal="right" vertical="top"/>
      <protection/>
    </xf>
    <xf numFmtId="0" fontId="15" fillId="33" borderId="0" xfId="56" applyFont="1" applyFill="1" applyAlignment="1">
      <alignment vertical="top" wrapText="1"/>
      <protection/>
    </xf>
    <xf numFmtId="20" fontId="15" fillId="33" borderId="11" xfId="55" applyNumberFormat="1" applyFont="1" applyFill="1" applyBorder="1" applyAlignment="1" quotePrefix="1">
      <alignment horizontal="right"/>
      <protection/>
    </xf>
    <xf numFmtId="0" fontId="15" fillId="33" borderId="0" xfId="55" applyFont="1" applyFill="1" applyBorder="1">
      <alignment/>
      <protection/>
    </xf>
    <xf numFmtId="0" fontId="7" fillId="33" borderId="0" xfId="55" applyFont="1" applyFill="1">
      <alignment/>
      <protection/>
    </xf>
    <xf numFmtId="0" fontId="15" fillId="33" borderId="11" xfId="55" applyFont="1" applyFill="1" applyBorder="1" applyAlignment="1">
      <alignment horizontal="right"/>
      <protection/>
    </xf>
    <xf numFmtId="0" fontId="15" fillId="33" borderId="0" xfId="55" applyFont="1" applyFill="1" applyAlignment="1">
      <alignment horizontal="right"/>
      <protection/>
    </xf>
    <xf numFmtId="0" fontId="15" fillId="33" borderId="11" xfId="55" applyFont="1" applyFill="1" applyBorder="1" applyAlignment="1" quotePrefix="1">
      <alignment horizontal="right"/>
      <protection/>
    </xf>
    <xf numFmtId="0" fontId="15" fillId="33" borderId="0" xfId="55" applyFont="1" applyFill="1" quotePrefix="1">
      <alignment/>
      <protection/>
    </xf>
    <xf numFmtId="0" fontId="15" fillId="33" borderId="0" xfId="55" applyFont="1" applyFill="1" applyAlignment="1" quotePrefix="1">
      <alignment horizontal="center"/>
      <protection/>
    </xf>
    <xf numFmtId="0" fontId="0" fillId="33" borderId="26" xfId="55" applyFill="1" applyBorder="1" applyAlignment="1">
      <alignment horizontal="center" vertical="center"/>
      <protection/>
    </xf>
    <xf numFmtId="0" fontId="7" fillId="33" borderId="0" xfId="55" applyFont="1" applyFill="1" applyBorder="1">
      <alignment/>
      <protection/>
    </xf>
    <xf numFmtId="0" fontId="15" fillId="33" borderId="0" xfId="56" applyFont="1" applyFill="1" applyBorder="1" applyAlignment="1">
      <alignment horizontal="left" vertical="top" wrapText="1"/>
      <protection/>
    </xf>
    <xf numFmtId="0" fontId="15" fillId="33" borderId="0" xfId="0" applyFont="1" applyFill="1" applyAlignment="1">
      <alignment horizontal="justify" wrapText="1"/>
    </xf>
    <xf numFmtId="0" fontId="15" fillId="33" borderId="0" xfId="55" applyFont="1" applyFill="1" applyBorder="1" applyAlignment="1" quotePrefix="1">
      <alignment horizontal="center"/>
      <protection/>
    </xf>
    <xf numFmtId="0" fontId="22" fillId="33" borderId="16" xfId="0" applyFont="1" applyFill="1" applyBorder="1" applyAlignment="1">
      <alignment horizontal="center" vertical="center"/>
    </xf>
    <xf numFmtId="0" fontId="22" fillId="33" borderId="0" xfId="0" applyFont="1" applyFill="1" applyAlignment="1">
      <alignment/>
    </xf>
    <xf numFmtId="0" fontId="15" fillId="33" borderId="19" xfId="0" applyFont="1" applyFill="1" applyBorder="1" applyAlignment="1">
      <alignment vertical="center"/>
    </xf>
    <xf numFmtId="0" fontId="0" fillId="33" borderId="20" xfId="0" applyFont="1" applyFill="1" applyBorder="1" applyAlignment="1">
      <alignment/>
    </xf>
    <xf numFmtId="0" fontId="15" fillId="33" borderId="0" xfId="0" applyFont="1" applyFill="1" applyAlignment="1">
      <alignment horizontal="right" vertical="center"/>
    </xf>
    <xf numFmtId="0" fontId="0" fillId="33" borderId="0" xfId="0" applyFont="1" applyFill="1" applyAlignment="1" quotePrefix="1">
      <alignment/>
    </xf>
    <xf numFmtId="0" fontId="76" fillId="0" borderId="23" xfId="56" applyBorder="1">
      <alignment/>
      <protection/>
    </xf>
    <xf numFmtId="0" fontId="110" fillId="0" borderId="16" xfId="56" applyFont="1" applyBorder="1" applyAlignment="1">
      <alignment horizontal="center" vertical="center" wrapText="1"/>
      <protection/>
    </xf>
    <xf numFmtId="0" fontId="110" fillId="0" borderId="16" xfId="56" applyFont="1" applyBorder="1" applyAlignment="1">
      <alignment horizontal="justify" vertical="center" wrapText="1"/>
      <protection/>
    </xf>
    <xf numFmtId="1" fontId="110" fillId="0" borderId="16" xfId="56" applyNumberFormat="1" applyFont="1" applyBorder="1" applyAlignment="1">
      <alignment horizontal="center" vertical="center" wrapText="1"/>
      <protection/>
    </xf>
    <xf numFmtId="0" fontId="110" fillId="0" borderId="16" xfId="56" applyFont="1" applyBorder="1" applyAlignment="1">
      <alignment horizontal="center" vertical="center"/>
      <protection/>
    </xf>
    <xf numFmtId="1" fontId="110" fillId="0" borderId="16" xfId="56" applyNumberFormat="1" applyFont="1" applyFill="1" applyBorder="1" applyAlignment="1">
      <alignment horizontal="center" vertical="center" wrapText="1"/>
      <protection/>
    </xf>
    <xf numFmtId="9" fontId="110" fillId="0" borderId="16" xfId="56" applyNumberFormat="1" applyFont="1" applyFill="1" applyBorder="1" applyAlignment="1">
      <alignment horizontal="center" vertical="center" wrapText="1"/>
      <protection/>
    </xf>
    <xf numFmtId="4" fontId="110" fillId="0" borderId="16" xfId="56" applyNumberFormat="1" applyFont="1" applyFill="1" applyBorder="1" applyAlignment="1">
      <alignment horizontal="center" vertical="center" wrapText="1"/>
      <protection/>
    </xf>
    <xf numFmtId="0" fontId="112" fillId="35" borderId="0" xfId="0" applyFont="1" applyFill="1" applyAlignment="1">
      <alignment/>
    </xf>
    <xf numFmtId="0" fontId="110" fillId="0" borderId="16" xfId="56" applyFont="1" applyFill="1" applyBorder="1" applyAlignment="1">
      <alignment horizontal="center" vertical="center" wrapText="1"/>
      <protection/>
    </xf>
    <xf numFmtId="0" fontId="110" fillId="0" borderId="16" xfId="56" applyFont="1" applyFill="1" applyBorder="1" applyAlignment="1">
      <alignment horizontal="justify" vertical="center" wrapText="1"/>
      <protection/>
    </xf>
    <xf numFmtId="1" fontId="110" fillId="0" borderId="16" xfId="56" applyNumberFormat="1" applyFont="1" applyBorder="1" applyAlignment="1">
      <alignment horizontal="center" vertical="center"/>
      <protection/>
    </xf>
    <xf numFmtId="0" fontId="110" fillId="0" borderId="24" xfId="56" applyFont="1" applyFill="1" applyBorder="1" applyAlignment="1">
      <alignment horizontal="center" vertical="center" wrapText="1"/>
      <protection/>
    </xf>
    <xf numFmtId="0" fontId="110" fillId="0" borderId="24" xfId="56" applyFont="1" applyFill="1" applyBorder="1" applyAlignment="1">
      <alignment horizontal="justify" vertical="center" wrapText="1"/>
      <protection/>
    </xf>
    <xf numFmtId="0" fontId="110" fillId="0" borderId="24" xfId="56" applyFont="1" applyBorder="1" applyAlignment="1">
      <alignment horizontal="center" vertical="center" wrapText="1"/>
      <protection/>
    </xf>
    <xf numFmtId="1" fontId="110" fillId="0" borderId="24" xfId="56" applyNumberFormat="1" applyFont="1" applyBorder="1" applyAlignment="1">
      <alignment horizontal="center" vertical="center"/>
      <protection/>
    </xf>
    <xf numFmtId="1" fontId="109" fillId="0" borderId="0" xfId="0" applyNumberFormat="1" applyFont="1" applyAlignment="1">
      <alignment/>
    </xf>
    <xf numFmtId="0" fontId="76" fillId="0" borderId="0" xfId="56" applyFill="1" applyBorder="1" applyAlignment="1">
      <alignment horizontal="center"/>
      <protection/>
    </xf>
    <xf numFmtId="0" fontId="0" fillId="0" borderId="0" xfId="0" applyFill="1" applyBorder="1" applyAlignment="1">
      <alignment/>
    </xf>
    <xf numFmtId="0" fontId="21" fillId="34" borderId="0" xfId="55" applyFont="1" applyFill="1" applyAlignment="1">
      <alignment horizontal="center" vertical="center"/>
      <protection/>
    </xf>
    <xf numFmtId="0" fontId="15" fillId="34" borderId="0" xfId="55" applyFont="1" applyFill="1" applyAlignment="1">
      <alignment horizontal="right" vertical="top"/>
      <protection/>
    </xf>
    <xf numFmtId="0" fontId="21" fillId="34" borderId="0" xfId="55" applyFont="1" applyFill="1" applyBorder="1" applyAlignment="1">
      <alignment horizontal="center" vertical="center"/>
      <protection/>
    </xf>
    <xf numFmtId="0" fontId="15" fillId="36" borderId="16" xfId="57" applyFont="1" applyFill="1" applyBorder="1" applyAlignment="1">
      <alignment horizontal="center" vertical="center"/>
      <protection/>
    </xf>
    <xf numFmtId="0" fontId="110" fillId="32" borderId="16" xfId="56" applyFont="1" applyFill="1" applyBorder="1" applyAlignment="1">
      <alignment horizontal="center" vertical="center"/>
      <protection/>
    </xf>
    <xf numFmtId="0" fontId="110" fillId="32" borderId="16" xfId="57" applyFont="1" applyFill="1" applyBorder="1" applyAlignment="1">
      <alignment horizontal="center" vertical="center"/>
      <protection/>
    </xf>
    <xf numFmtId="1" fontId="110" fillId="32" borderId="16" xfId="57" applyNumberFormat="1" applyFont="1" applyFill="1" applyBorder="1" applyAlignment="1">
      <alignment horizontal="center" vertical="center"/>
      <protection/>
    </xf>
    <xf numFmtId="0" fontId="2" fillId="0" borderId="0" xfId="55" applyFont="1" applyAlignment="1">
      <alignment vertical="top"/>
      <protection/>
    </xf>
    <xf numFmtId="0" fontId="24" fillId="37" borderId="16" xfId="55" applyFont="1" applyFill="1" applyBorder="1" applyAlignment="1">
      <alignment horizontal="center" vertical="top" wrapText="1"/>
      <protection/>
    </xf>
    <xf numFmtId="0" fontId="24" fillId="37" borderId="26" xfId="55" applyFont="1" applyFill="1" applyBorder="1" applyAlignment="1">
      <alignment horizontal="center" vertical="top" wrapText="1"/>
      <protection/>
    </xf>
    <xf numFmtId="0" fontId="24" fillId="38" borderId="16" xfId="55" applyFont="1" applyFill="1" applyBorder="1" applyAlignment="1">
      <alignment horizontal="center" vertical="top"/>
      <protection/>
    </xf>
    <xf numFmtId="0" fontId="24" fillId="0" borderId="16" xfId="55" applyFont="1" applyBorder="1" applyAlignment="1">
      <alignment vertical="top"/>
      <protection/>
    </xf>
    <xf numFmtId="0" fontId="2" fillId="0" borderId="16" xfId="55" applyFont="1" applyBorder="1" applyAlignment="1">
      <alignment vertical="top"/>
      <protection/>
    </xf>
    <xf numFmtId="0" fontId="2" fillId="0" borderId="16" xfId="55" applyFont="1" applyBorder="1" applyAlignment="1">
      <alignment vertical="top" wrapText="1"/>
      <protection/>
    </xf>
    <xf numFmtId="0" fontId="2" fillId="0" borderId="26" xfId="55" applyFont="1" applyFill="1" applyBorder="1" applyAlignment="1">
      <alignment vertical="top" wrapText="1"/>
      <protection/>
    </xf>
    <xf numFmtId="0" fontId="2" fillId="0" borderId="26" xfId="55" applyFont="1" applyBorder="1" applyAlignment="1">
      <alignment vertical="top" wrapText="1"/>
      <protection/>
    </xf>
    <xf numFmtId="0" fontId="24" fillId="38" borderId="16" xfId="55" applyFont="1" applyFill="1" applyBorder="1" applyAlignment="1">
      <alignment vertical="top"/>
      <protection/>
    </xf>
    <xf numFmtId="0" fontId="15" fillId="39" borderId="21" xfId="55" applyFont="1" applyFill="1" applyBorder="1" applyAlignment="1">
      <alignment vertical="center"/>
      <protection/>
    </xf>
    <xf numFmtId="0" fontId="15" fillId="39" borderId="22" xfId="55" applyFont="1" applyFill="1" applyBorder="1" applyAlignment="1">
      <alignment vertical="center"/>
      <protection/>
    </xf>
    <xf numFmtId="0" fontId="15" fillId="39" borderId="22" xfId="55" applyFont="1" applyFill="1" applyBorder="1">
      <alignment/>
      <protection/>
    </xf>
    <xf numFmtId="0" fontId="15" fillId="39" borderId="22" xfId="55" applyFont="1" applyFill="1" applyBorder="1" applyAlignment="1">
      <alignment horizontal="center" vertical="center"/>
      <protection/>
    </xf>
    <xf numFmtId="0" fontId="15" fillId="39" borderId="10" xfId="55" applyFont="1" applyFill="1" applyBorder="1" applyAlignment="1">
      <alignment vertical="center"/>
      <protection/>
    </xf>
    <xf numFmtId="0" fontId="15" fillId="39" borderId="11" xfId="55" applyFont="1" applyFill="1" applyBorder="1" applyAlignment="1">
      <alignment vertical="center"/>
      <protection/>
    </xf>
    <xf numFmtId="0" fontId="15" fillId="39" borderId="0" xfId="55" applyFont="1" applyFill="1" applyAlignment="1">
      <alignment vertical="center"/>
      <protection/>
    </xf>
    <xf numFmtId="0" fontId="15" fillId="39" borderId="14" xfId="55" applyFont="1" applyFill="1" applyBorder="1" applyAlignment="1">
      <alignment vertical="center"/>
      <protection/>
    </xf>
    <xf numFmtId="0" fontId="15" fillId="39" borderId="18" xfId="55" applyFont="1" applyFill="1" applyBorder="1" applyAlignment="1">
      <alignment vertical="center"/>
      <protection/>
    </xf>
    <xf numFmtId="0" fontId="15" fillId="39" borderId="19" xfId="55" applyFont="1" applyFill="1" applyBorder="1" applyAlignment="1">
      <alignment vertical="center"/>
      <protection/>
    </xf>
    <xf numFmtId="0" fontId="15" fillId="39" borderId="19" xfId="55" applyFont="1" applyFill="1" applyBorder="1" applyAlignment="1">
      <alignment horizontal="center" vertical="center"/>
      <protection/>
    </xf>
    <xf numFmtId="0" fontId="15" fillId="39" borderId="20" xfId="55" applyFont="1" applyFill="1" applyBorder="1" applyAlignment="1">
      <alignment vertical="center"/>
      <protection/>
    </xf>
    <xf numFmtId="0" fontId="113" fillId="40" borderId="16" xfId="55" applyFont="1" applyFill="1" applyBorder="1" applyAlignment="1">
      <alignment horizontal="center" vertical="center"/>
      <protection/>
    </xf>
    <xf numFmtId="0" fontId="113" fillId="34" borderId="16" xfId="55" applyFont="1" applyFill="1" applyBorder="1" applyAlignment="1">
      <alignment horizontal="center" vertical="center"/>
      <protection/>
    </xf>
    <xf numFmtId="0" fontId="113" fillId="34" borderId="0" xfId="55" applyFont="1" applyFill="1" applyAlignment="1">
      <alignment horizontal="center" vertical="center"/>
      <protection/>
    </xf>
    <xf numFmtId="0" fontId="111" fillId="34" borderId="16" xfId="55" applyFont="1" applyFill="1" applyBorder="1" applyAlignment="1">
      <alignment horizontal="center" vertical="center"/>
      <protection/>
    </xf>
    <xf numFmtId="0" fontId="111" fillId="39" borderId="0" xfId="55" applyFont="1" applyFill="1" applyAlignment="1">
      <alignment vertical="center"/>
      <protection/>
    </xf>
    <xf numFmtId="0" fontId="111" fillId="39" borderId="0" xfId="55" applyFont="1" applyFill="1">
      <alignment/>
      <protection/>
    </xf>
    <xf numFmtId="0" fontId="111" fillId="39" borderId="0" xfId="55" applyFont="1" applyFill="1" applyAlignment="1">
      <alignment horizontal="center" vertical="center"/>
      <protection/>
    </xf>
    <xf numFmtId="0" fontId="111" fillId="39" borderId="0" xfId="55" applyFont="1" applyFill="1" applyAlignment="1">
      <alignment wrapText="1"/>
      <protection/>
    </xf>
    <xf numFmtId="0" fontId="111" fillId="39" borderId="0" xfId="55" applyFont="1" applyFill="1" applyAlignment="1">
      <alignment vertical="top" wrapText="1"/>
      <protection/>
    </xf>
    <xf numFmtId="0" fontId="113" fillId="39" borderId="0" xfId="55" applyFont="1" applyFill="1" applyAlignment="1">
      <alignment vertical="center"/>
      <protection/>
    </xf>
    <xf numFmtId="0" fontId="114" fillId="37" borderId="16" xfId="57" applyFont="1" applyFill="1" applyBorder="1" applyAlignment="1">
      <alignment horizontal="center" vertical="top" wrapText="1"/>
      <protection/>
    </xf>
    <xf numFmtId="0" fontId="115" fillId="37" borderId="27" xfId="57" applyFont="1" applyFill="1" applyBorder="1" applyAlignment="1" quotePrefix="1">
      <alignment horizontal="center" vertical="top" wrapText="1"/>
      <protection/>
    </xf>
    <xf numFmtId="0" fontId="114" fillId="40" borderId="28" xfId="57" applyFont="1" applyFill="1" applyBorder="1" applyAlignment="1" quotePrefix="1">
      <alignment horizontal="center" vertical="center" wrapText="1"/>
      <protection/>
    </xf>
    <xf numFmtId="1" fontId="116" fillId="40" borderId="28" xfId="57" applyNumberFormat="1" applyFont="1" applyFill="1" applyBorder="1" applyAlignment="1" quotePrefix="1">
      <alignment horizontal="center" vertical="center" wrapText="1"/>
      <protection/>
    </xf>
    <xf numFmtId="0" fontId="116" fillId="40" borderId="28" xfId="57" applyFont="1" applyFill="1" applyBorder="1" applyAlignment="1" quotePrefix="1">
      <alignment horizontal="center" vertical="center" wrapText="1"/>
      <protection/>
    </xf>
    <xf numFmtId="1" fontId="116" fillId="40" borderId="28" xfId="57" applyNumberFormat="1" applyFont="1" applyFill="1" applyBorder="1" applyAlignment="1">
      <alignment horizontal="center" vertical="center" wrapText="1"/>
      <protection/>
    </xf>
    <xf numFmtId="9" fontId="116" fillId="40" borderId="28" xfId="57" applyNumberFormat="1" applyFont="1" applyFill="1" applyBorder="1" applyAlignment="1">
      <alignment horizontal="center" vertical="center" wrapText="1"/>
      <protection/>
    </xf>
    <xf numFmtId="0" fontId="114" fillId="40" borderId="16" xfId="57" applyFont="1" applyFill="1" applyBorder="1" applyAlignment="1" quotePrefix="1">
      <alignment horizontal="center" vertical="center" wrapText="1"/>
      <protection/>
    </xf>
    <xf numFmtId="0" fontId="116" fillId="40" borderId="16" xfId="57" applyFont="1" applyFill="1" applyBorder="1" applyAlignment="1" quotePrefix="1">
      <alignment horizontal="center" vertical="center" wrapText="1"/>
      <protection/>
    </xf>
    <xf numFmtId="1" fontId="116" fillId="40" borderId="16" xfId="57" applyNumberFormat="1" applyFont="1" applyFill="1" applyBorder="1" applyAlignment="1" quotePrefix="1">
      <alignment horizontal="center" vertical="center" wrapText="1"/>
      <protection/>
    </xf>
    <xf numFmtId="1" fontId="116" fillId="40" borderId="16" xfId="57" applyNumberFormat="1" applyFont="1" applyFill="1" applyBorder="1" applyAlignment="1">
      <alignment horizontal="center" vertical="center" wrapText="1"/>
      <protection/>
    </xf>
    <xf numFmtId="4" fontId="116" fillId="40" borderId="28" xfId="57" applyNumberFormat="1" applyFont="1" applyFill="1" applyBorder="1" applyAlignment="1">
      <alignment horizontal="center" vertical="center" wrapText="1"/>
      <protection/>
    </xf>
    <xf numFmtId="4" fontId="110" fillId="0" borderId="16" xfId="57" applyNumberFormat="1" applyFont="1" applyFill="1" applyBorder="1" applyAlignment="1">
      <alignment horizontal="center" vertical="center" wrapText="1"/>
      <protection/>
    </xf>
    <xf numFmtId="4" fontId="24" fillId="38" borderId="29" xfId="55" applyNumberFormat="1" applyFont="1" applyFill="1" applyBorder="1" applyAlignment="1">
      <alignment horizontal="center" vertical="center"/>
      <protection/>
    </xf>
    <xf numFmtId="0" fontId="114" fillId="40" borderId="28" xfId="56" applyFont="1" applyFill="1" applyBorder="1" applyAlignment="1" quotePrefix="1">
      <alignment horizontal="center" vertical="center" wrapText="1"/>
      <protection/>
    </xf>
    <xf numFmtId="1" fontId="114" fillId="40" borderId="28" xfId="56" applyNumberFormat="1" applyFont="1" applyFill="1" applyBorder="1" applyAlignment="1" quotePrefix="1">
      <alignment horizontal="center" vertical="center" wrapText="1"/>
      <protection/>
    </xf>
    <xf numFmtId="1" fontId="116" fillId="40" borderId="28" xfId="56" applyNumberFormat="1" applyFont="1" applyFill="1" applyBorder="1" applyAlignment="1">
      <alignment horizontal="center" vertical="center" wrapText="1"/>
      <protection/>
    </xf>
    <xf numFmtId="9" fontId="116" fillId="40" borderId="28" xfId="56" applyNumberFormat="1" applyFont="1" applyFill="1" applyBorder="1" applyAlignment="1">
      <alignment horizontal="center" vertical="center" wrapText="1"/>
      <protection/>
    </xf>
    <xf numFmtId="4" fontId="116" fillId="40" borderId="28" xfId="56" applyNumberFormat="1" applyFont="1" applyFill="1" applyBorder="1" applyAlignment="1">
      <alignment horizontal="center" vertical="center" wrapText="1"/>
      <protection/>
    </xf>
    <xf numFmtId="0" fontId="114" fillId="40" borderId="16" xfId="56" applyFont="1" applyFill="1" applyBorder="1" applyAlignment="1" quotePrefix="1">
      <alignment horizontal="center" vertical="center" wrapText="1"/>
      <protection/>
    </xf>
    <xf numFmtId="1" fontId="114" fillId="40" borderId="16" xfId="56" applyNumberFormat="1" applyFont="1" applyFill="1" applyBorder="1" applyAlignment="1" quotePrefix="1">
      <alignment horizontal="center" vertical="center" wrapText="1"/>
      <protection/>
    </xf>
    <xf numFmtId="1" fontId="116" fillId="40" borderId="16" xfId="56" applyNumberFormat="1" applyFont="1" applyFill="1" applyBorder="1" applyAlignment="1">
      <alignment horizontal="center" vertical="center" wrapText="1"/>
      <protection/>
    </xf>
    <xf numFmtId="0" fontId="114" fillId="38" borderId="16" xfId="56" applyFont="1" applyFill="1" applyBorder="1" applyAlignment="1">
      <alignment horizontal="center" vertical="top" wrapText="1"/>
      <protection/>
    </xf>
    <xf numFmtId="0" fontId="115" fillId="38" borderId="27" xfId="56" applyFont="1" applyFill="1" applyBorder="1" applyAlignment="1" quotePrefix="1">
      <alignment horizontal="center" vertical="top" wrapText="1"/>
      <protection/>
    </xf>
    <xf numFmtId="0" fontId="117" fillId="34" borderId="25" xfId="55" applyFont="1" applyFill="1" applyBorder="1" applyAlignment="1">
      <alignment horizontal="center" vertical="center"/>
      <protection/>
    </xf>
    <xf numFmtId="0" fontId="117" fillId="34" borderId="0" xfId="55" applyFont="1" applyFill="1" applyBorder="1" applyAlignment="1">
      <alignment horizontal="center" vertical="center"/>
      <protection/>
    </xf>
    <xf numFmtId="0" fontId="118" fillId="34" borderId="25" xfId="55" applyFont="1" applyFill="1" applyBorder="1" applyAlignment="1">
      <alignment horizontal="center" vertical="center"/>
      <protection/>
    </xf>
    <xf numFmtId="0" fontId="118" fillId="34" borderId="19" xfId="55" applyFont="1" applyFill="1" applyBorder="1" applyAlignment="1">
      <alignment horizontal="center" vertical="center"/>
      <protection/>
    </xf>
    <xf numFmtId="0" fontId="118" fillId="34" borderId="0" xfId="55" applyFont="1" applyFill="1" applyBorder="1" applyAlignment="1">
      <alignment horizontal="center" vertical="center"/>
      <protection/>
    </xf>
    <xf numFmtId="0" fontId="113" fillId="34" borderId="0" xfId="55" applyFont="1" applyFill="1" applyAlignment="1">
      <alignment horizontal="center"/>
      <protection/>
    </xf>
    <xf numFmtId="0" fontId="113" fillId="34" borderId="14" xfId="55" applyFont="1" applyFill="1" applyBorder="1" applyAlignment="1">
      <alignment horizontal="center" vertical="center"/>
      <protection/>
    </xf>
    <xf numFmtId="0" fontId="113" fillId="34" borderId="0" xfId="55" applyFont="1" applyFill="1" applyBorder="1" applyAlignment="1">
      <alignment horizontal="center" vertical="center"/>
      <protection/>
    </xf>
    <xf numFmtId="0" fontId="111" fillId="34" borderId="0" xfId="55" applyFont="1" applyFill="1">
      <alignment/>
      <protection/>
    </xf>
    <xf numFmtId="0" fontId="113" fillId="34" borderId="16" xfId="55" applyFont="1" applyFill="1" applyBorder="1" applyAlignment="1">
      <alignment horizontal="center" vertical="center" wrapText="1"/>
      <protection/>
    </xf>
    <xf numFmtId="0" fontId="113" fillId="36" borderId="16" xfId="55" applyFont="1" applyFill="1" applyBorder="1" applyAlignment="1">
      <alignment horizontal="center" vertical="center"/>
      <protection/>
    </xf>
    <xf numFmtId="0" fontId="108" fillId="34" borderId="16" xfId="55" applyFont="1" applyFill="1" applyBorder="1" applyAlignment="1">
      <alignment horizontal="center" vertical="center" wrapText="1"/>
      <protection/>
    </xf>
    <xf numFmtId="0" fontId="113" fillId="34" borderId="16" xfId="55" applyFont="1" applyFill="1" applyBorder="1" applyAlignment="1">
      <alignment vertical="center"/>
      <protection/>
    </xf>
    <xf numFmtId="0" fontId="113" fillId="34" borderId="19" xfId="55" applyFont="1" applyFill="1" applyBorder="1" applyAlignment="1">
      <alignment horizontal="center" vertical="center"/>
      <protection/>
    </xf>
    <xf numFmtId="0" fontId="113" fillId="34" borderId="22" xfId="55" applyFont="1" applyFill="1" applyBorder="1" applyAlignment="1">
      <alignment horizontal="center" vertical="center"/>
      <protection/>
    </xf>
    <xf numFmtId="0" fontId="113" fillId="34" borderId="0" xfId="55" applyFont="1" applyFill="1" applyAlignment="1">
      <alignment horizontal="center" vertical="center" wrapText="1"/>
      <protection/>
    </xf>
    <xf numFmtId="0" fontId="113" fillId="34" borderId="16" xfId="56" applyFont="1" applyFill="1" applyBorder="1" applyAlignment="1">
      <alignment horizontal="center" vertical="center"/>
      <protection/>
    </xf>
    <xf numFmtId="0" fontId="113" fillId="34" borderId="28" xfId="55" applyFont="1" applyFill="1" applyBorder="1" applyAlignment="1">
      <alignment horizontal="center" vertical="center"/>
      <protection/>
    </xf>
    <xf numFmtId="0" fontId="113" fillId="34" borderId="0" xfId="57" applyFont="1" applyFill="1" applyAlignment="1">
      <alignment horizontal="center" vertical="center" wrapText="1"/>
      <protection/>
    </xf>
    <xf numFmtId="0" fontId="119" fillId="34" borderId="0" xfId="57" applyFont="1" applyFill="1" applyAlignment="1">
      <alignment horizontal="center" vertical="center" wrapText="1"/>
      <protection/>
    </xf>
    <xf numFmtId="0" fontId="113" fillId="34" borderId="30" xfId="55" applyFont="1" applyFill="1" applyBorder="1" applyAlignment="1">
      <alignment horizontal="center" vertical="center"/>
      <protection/>
    </xf>
    <xf numFmtId="0" fontId="120" fillId="34" borderId="16" xfId="55" applyFont="1" applyFill="1" applyBorder="1" applyAlignment="1">
      <alignment horizontal="center" vertical="center"/>
      <protection/>
    </xf>
    <xf numFmtId="0" fontId="113" fillId="34" borderId="14" xfId="55" applyFont="1" applyFill="1" applyBorder="1" applyAlignment="1">
      <alignment vertical="center"/>
      <protection/>
    </xf>
    <xf numFmtId="0" fontId="113" fillId="34" borderId="0" xfId="55" applyFont="1" applyFill="1" applyAlignment="1">
      <alignment vertical="center"/>
      <protection/>
    </xf>
    <xf numFmtId="0" fontId="113" fillId="34" borderId="0" xfId="55" applyFont="1" applyFill="1" applyBorder="1" applyAlignment="1">
      <alignment vertical="center"/>
      <protection/>
    </xf>
    <xf numFmtId="0" fontId="113" fillId="34" borderId="19" xfId="55" applyFont="1" applyFill="1" applyBorder="1" applyAlignment="1">
      <alignment vertical="center"/>
      <protection/>
    </xf>
    <xf numFmtId="0" fontId="113" fillId="34" borderId="22" xfId="55" applyFont="1" applyFill="1" applyBorder="1" applyAlignment="1">
      <alignment vertical="center"/>
      <protection/>
    </xf>
    <xf numFmtId="0" fontId="113" fillId="34" borderId="0" xfId="55" applyFont="1" applyFill="1" applyBorder="1" applyAlignment="1">
      <alignment horizontal="center" vertical="center" wrapText="1"/>
      <protection/>
    </xf>
    <xf numFmtId="0" fontId="99" fillId="36" borderId="16" xfId="57" applyFont="1" applyFill="1" applyBorder="1" applyAlignment="1">
      <alignment horizontal="center" vertical="center"/>
      <protection/>
    </xf>
    <xf numFmtId="0" fontId="121" fillId="34" borderId="0" xfId="55" applyFont="1" applyFill="1" applyBorder="1" applyAlignment="1">
      <alignment horizontal="center" vertical="center" wrapText="1"/>
      <protection/>
    </xf>
    <xf numFmtId="0" fontId="122" fillId="34" borderId="0" xfId="55" applyFont="1" applyFill="1" applyAlignment="1">
      <alignment horizontal="center" vertical="center"/>
      <protection/>
    </xf>
    <xf numFmtId="0" fontId="123" fillId="34" borderId="0" xfId="55" applyFont="1" applyFill="1" applyAlignment="1">
      <alignment horizontal="center" vertical="center"/>
      <protection/>
    </xf>
    <xf numFmtId="0" fontId="105" fillId="41" borderId="16" xfId="55" applyFont="1" applyFill="1" applyBorder="1" applyAlignment="1">
      <alignment horizontal="center" vertical="center"/>
      <protection/>
    </xf>
    <xf numFmtId="0" fontId="118" fillId="34" borderId="0" xfId="55" applyFont="1" applyFill="1" applyAlignment="1">
      <alignment horizontal="center" vertical="center"/>
      <protection/>
    </xf>
    <xf numFmtId="0" fontId="113" fillId="33" borderId="16" xfId="55" applyFont="1" applyFill="1" applyBorder="1" applyAlignment="1">
      <alignment horizontal="center" vertical="center"/>
      <protection/>
    </xf>
    <xf numFmtId="0" fontId="113" fillId="33" borderId="14" xfId="55" applyFont="1" applyFill="1" applyBorder="1" applyAlignment="1">
      <alignment horizontal="center" vertical="center"/>
      <protection/>
    </xf>
    <xf numFmtId="0" fontId="113" fillId="33" borderId="0" xfId="55" applyFont="1" applyFill="1" applyAlignment="1">
      <alignment horizontal="center" vertical="center"/>
      <protection/>
    </xf>
    <xf numFmtId="0" fontId="113" fillId="33" borderId="0" xfId="0" applyFont="1" applyFill="1" applyAlignment="1">
      <alignment horizontal="center" vertical="center"/>
    </xf>
    <xf numFmtId="0" fontId="123" fillId="33" borderId="0" xfId="0" applyFont="1" applyFill="1" applyAlignment="1">
      <alignment horizontal="center" vertical="center"/>
    </xf>
    <xf numFmtId="0" fontId="124" fillId="33" borderId="0" xfId="0" applyFont="1" applyFill="1" applyAlignment="1">
      <alignment horizontal="center" vertical="center"/>
    </xf>
    <xf numFmtId="0" fontId="113" fillId="33" borderId="0" xfId="0" applyFont="1" applyFill="1" applyBorder="1" applyAlignment="1">
      <alignment horizontal="center" vertical="center"/>
    </xf>
    <xf numFmtId="0" fontId="124" fillId="33" borderId="0" xfId="0" applyFont="1" applyFill="1" applyBorder="1" applyAlignment="1">
      <alignment horizontal="center" vertical="center"/>
    </xf>
    <xf numFmtId="0" fontId="113" fillId="33" borderId="0" xfId="55" applyFont="1" applyFill="1" applyBorder="1" applyAlignment="1">
      <alignment horizontal="center" vertical="center"/>
      <protection/>
    </xf>
    <xf numFmtId="0" fontId="113" fillId="33" borderId="0" xfId="56" applyFont="1" applyFill="1" applyAlignment="1">
      <alignment horizontal="center" vertical="center"/>
      <protection/>
    </xf>
    <xf numFmtId="0" fontId="124" fillId="33" borderId="16" xfId="56" applyFont="1" applyFill="1" applyBorder="1" applyAlignment="1">
      <alignment horizontal="center" vertical="center"/>
      <protection/>
    </xf>
    <xf numFmtId="0" fontId="124" fillId="33" borderId="0" xfId="56" applyFont="1" applyFill="1" applyBorder="1" applyAlignment="1">
      <alignment horizontal="center" vertical="center"/>
      <protection/>
    </xf>
    <xf numFmtId="0" fontId="113" fillId="33" borderId="0" xfId="0" applyFont="1" applyFill="1" applyAlignment="1">
      <alignment vertical="center"/>
    </xf>
    <xf numFmtId="0" fontId="124" fillId="33" borderId="0" xfId="56" applyFont="1" applyFill="1" applyAlignment="1">
      <alignment horizontal="center" vertical="center"/>
      <protection/>
    </xf>
    <xf numFmtId="0" fontId="113" fillId="33" borderId="0" xfId="55" applyFont="1" applyFill="1" applyAlignment="1">
      <alignment vertical="center"/>
      <protection/>
    </xf>
    <xf numFmtId="0" fontId="101" fillId="34" borderId="0" xfId="55" applyFont="1" applyFill="1" applyAlignment="1">
      <alignment horizontal="left" vertical="center"/>
      <protection/>
    </xf>
    <xf numFmtId="0" fontId="108" fillId="36" borderId="16" xfId="56" applyFont="1" applyFill="1" applyBorder="1" applyAlignment="1">
      <alignment horizontal="center" vertical="center"/>
      <protection/>
    </xf>
    <xf numFmtId="0" fontId="108" fillId="36" borderId="16" xfId="56" applyFont="1" applyFill="1" applyBorder="1" applyAlignment="1" applyProtection="1">
      <alignment horizontal="center" vertical="center"/>
      <protection/>
    </xf>
    <xf numFmtId="0" fontId="125" fillId="33" borderId="16" xfId="55" applyFont="1" applyFill="1" applyBorder="1" applyAlignment="1">
      <alignment horizontal="center" vertical="center" wrapText="1"/>
      <protection/>
    </xf>
    <xf numFmtId="0" fontId="125" fillId="33" borderId="16" xfId="55" applyFont="1" applyFill="1" applyBorder="1" applyAlignment="1">
      <alignment horizontal="justify" vertical="center" wrapText="1"/>
      <protection/>
    </xf>
    <xf numFmtId="0" fontId="95" fillId="33" borderId="0" xfId="55" applyFont="1" applyFill="1" applyAlignment="1">
      <alignment vertical="center"/>
      <protection/>
    </xf>
    <xf numFmtId="0" fontId="21" fillId="33" borderId="0" xfId="55" applyFont="1" applyFill="1" applyAlignment="1">
      <alignment vertical="center"/>
      <protection/>
    </xf>
    <xf numFmtId="0" fontId="25" fillId="33" borderId="0" xfId="55" applyFont="1" applyFill="1" applyAlignment="1">
      <alignment vertical="center"/>
      <protection/>
    </xf>
    <xf numFmtId="0" fontId="108" fillId="34" borderId="0" xfId="55" applyFont="1" applyFill="1" applyAlignment="1">
      <alignment vertical="center"/>
      <protection/>
    </xf>
    <xf numFmtId="0" fontId="105" fillId="34" borderId="0" xfId="55" applyFont="1" applyFill="1" applyAlignment="1">
      <alignment vertical="center"/>
      <protection/>
    </xf>
    <xf numFmtId="0" fontId="126" fillId="42" borderId="0" xfId="55" applyFont="1" applyFill="1" applyAlignment="1">
      <alignment horizontal="center" vertical="top"/>
      <protection/>
    </xf>
    <xf numFmtId="0" fontId="24" fillId="40" borderId="25" xfId="55" applyFont="1" applyFill="1" applyBorder="1" applyAlignment="1">
      <alignment horizontal="left" vertical="top" wrapText="1"/>
      <protection/>
    </xf>
    <xf numFmtId="0" fontId="24" fillId="40" borderId="26" xfId="55" applyFont="1" applyFill="1" applyBorder="1" applyAlignment="1">
      <alignment horizontal="left" vertical="top" wrapText="1"/>
      <protection/>
    </xf>
    <xf numFmtId="0" fontId="24" fillId="38" borderId="25" xfId="55" applyFont="1" applyFill="1" applyBorder="1" applyAlignment="1">
      <alignment horizontal="left" vertical="top" wrapText="1"/>
      <protection/>
    </xf>
    <xf numFmtId="0" fontId="24" fillId="38" borderId="26" xfId="55" applyFont="1" applyFill="1" applyBorder="1" applyAlignment="1">
      <alignment horizontal="left" vertical="top" wrapText="1"/>
      <protection/>
    </xf>
    <xf numFmtId="0" fontId="15" fillId="33" borderId="0" xfId="55" applyFont="1" applyFill="1" applyAlignment="1">
      <alignment horizontal="left" vertical="top" wrapText="1"/>
      <protection/>
    </xf>
    <xf numFmtId="0" fontId="15" fillId="33" borderId="11" xfId="55" applyFont="1" applyFill="1" applyBorder="1" applyAlignment="1">
      <alignment horizontal="center" vertical="center"/>
      <protection/>
    </xf>
    <xf numFmtId="0" fontId="15" fillId="33" borderId="0" xfId="55" applyFont="1" applyFill="1" applyAlignment="1">
      <alignment horizontal="center" vertical="center"/>
      <protection/>
    </xf>
    <xf numFmtId="0" fontId="15" fillId="33" borderId="14" xfId="55" applyFont="1" applyFill="1" applyBorder="1" applyAlignment="1">
      <alignment horizontal="center" vertical="center"/>
      <protection/>
    </xf>
    <xf numFmtId="0" fontId="15" fillId="33" borderId="15" xfId="55" applyFont="1" applyFill="1" applyBorder="1" applyAlignment="1">
      <alignment vertical="center"/>
      <protection/>
    </xf>
    <xf numFmtId="0" fontId="15" fillId="33" borderId="12" xfId="55" applyFont="1" applyFill="1" applyBorder="1" applyAlignment="1">
      <alignment vertical="center"/>
      <protection/>
    </xf>
    <xf numFmtId="0" fontId="106" fillId="39" borderId="21" xfId="55" applyFont="1" applyFill="1" applyBorder="1" applyAlignment="1">
      <alignment horizontal="left" vertical="top" wrapText="1"/>
      <protection/>
    </xf>
    <xf numFmtId="0" fontId="106" fillId="39" borderId="22" xfId="55" applyFont="1" applyFill="1" applyBorder="1" applyAlignment="1">
      <alignment horizontal="left" vertical="top" wrapText="1"/>
      <protection/>
    </xf>
    <xf numFmtId="0" fontId="106" fillId="39" borderId="10" xfId="55" applyFont="1" applyFill="1" applyBorder="1" applyAlignment="1">
      <alignment horizontal="left" vertical="top" wrapText="1"/>
      <protection/>
    </xf>
    <xf numFmtId="0" fontId="106" fillId="39" borderId="11" xfId="55" applyFont="1" applyFill="1" applyBorder="1" applyAlignment="1">
      <alignment horizontal="left" vertical="top" wrapText="1"/>
      <protection/>
    </xf>
    <xf numFmtId="0" fontId="106" fillId="39" borderId="0" xfId="55" applyFont="1" applyFill="1" applyBorder="1" applyAlignment="1">
      <alignment horizontal="left" vertical="top" wrapText="1"/>
      <protection/>
    </xf>
    <xf numFmtId="0" fontId="106" fillId="39" borderId="14" xfId="55" applyFont="1" applyFill="1" applyBorder="1" applyAlignment="1">
      <alignment horizontal="left" vertical="top" wrapText="1"/>
      <protection/>
    </xf>
    <xf numFmtId="0" fontId="106" fillId="39" borderId="18" xfId="55" applyFont="1" applyFill="1" applyBorder="1" applyAlignment="1">
      <alignment horizontal="left" vertical="top" wrapText="1"/>
      <protection/>
    </xf>
    <xf numFmtId="0" fontId="106" fillId="39" borderId="19" xfId="55" applyFont="1" applyFill="1" applyBorder="1" applyAlignment="1">
      <alignment horizontal="left" vertical="top" wrapText="1"/>
      <protection/>
    </xf>
    <xf numFmtId="0" fontId="106" fillId="39" borderId="20" xfId="55" applyFont="1" applyFill="1" applyBorder="1" applyAlignment="1">
      <alignment horizontal="left" vertical="top" wrapText="1"/>
      <protection/>
    </xf>
    <xf numFmtId="0" fontId="15" fillId="33" borderId="0" xfId="55" applyFont="1" applyFill="1" applyAlignment="1">
      <alignment horizontal="justify" vertical="center" wrapText="1"/>
      <protection/>
    </xf>
    <xf numFmtId="0" fontId="15" fillId="33" borderId="0" xfId="55" applyFont="1" applyFill="1" applyAlignment="1">
      <alignment horizontal="justify" vertical="top" wrapText="1"/>
      <protection/>
    </xf>
    <xf numFmtId="0" fontId="21" fillId="33" borderId="0" xfId="55" applyFont="1" applyFill="1" applyAlignment="1">
      <alignment horizontal="center" vertical="center"/>
      <protection/>
    </xf>
    <xf numFmtId="0" fontId="15" fillId="33" borderId="21" xfId="55" applyFont="1" applyFill="1" applyBorder="1" applyAlignment="1">
      <alignment horizontal="center" vertical="center"/>
      <protection/>
    </xf>
    <xf numFmtId="0" fontId="15" fillId="33" borderId="22" xfId="55" applyFont="1" applyFill="1" applyBorder="1" applyAlignment="1">
      <alignment horizontal="center" vertical="center"/>
      <protection/>
    </xf>
    <xf numFmtId="0" fontId="15" fillId="33" borderId="10" xfId="55" applyFont="1" applyFill="1" applyBorder="1" applyAlignment="1">
      <alignment horizontal="center" vertical="center"/>
      <protection/>
    </xf>
    <xf numFmtId="0" fontId="15" fillId="33" borderId="18" xfId="55" applyFont="1" applyFill="1" applyBorder="1" applyAlignment="1">
      <alignment horizontal="center" vertical="center"/>
      <protection/>
    </xf>
    <xf numFmtId="0" fontId="15" fillId="33" borderId="19" xfId="55" applyFont="1" applyFill="1" applyBorder="1" applyAlignment="1">
      <alignment horizontal="center" vertical="center"/>
      <protection/>
    </xf>
    <xf numFmtId="0" fontId="15" fillId="33" borderId="20" xfId="55" applyFont="1" applyFill="1" applyBorder="1" applyAlignment="1">
      <alignment horizontal="center" vertical="center"/>
      <protection/>
    </xf>
    <xf numFmtId="0" fontId="15" fillId="33" borderId="21" xfId="55" applyFont="1" applyFill="1" applyBorder="1" applyAlignment="1">
      <alignment vertical="center"/>
      <protection/>
    </xf>
    <xf numFmtId="0" fontId="15" fillId="33" borderId="22" xfId="55" applyFont="1" applyFill="1" applyBorder="1" applyAlignment="1">
      <alignment vertical="center"/>
      <protection/>
    </xf>
    <xf numFmtId="0" fontId="15" fillId="33" borderId="0" xfId="55" applyFont="1" applyFill="1" applyAlignment="1">
      <alignment vertical="top" wrapText="1"/>
      <protection/>
    </xf>
    <xf numFmtId="0" fontId="15" fillId="33" borderId="0" xfId="55" applyFont="1" applyFill="1" applyAlignment="1">
      <alignment horizontal="left" vertical="center"/>
      <protection/>
    </xf>
    <xf numFmtId="0" fontId="106" fillId="39" borderId="21" xfId="55" applyFont="1" applyFill="1" applyBorder="1" applyAlignment="1">
      <alignment horizontal="justify" vertical="top" wrapText="1"/>
      <protection/>
    </xf>
    <xf numFmtId="0" fontId="106" fillId="39" borderId="22" xfId="55" applyFont="1" applyFill="1" applyBorder="1" applyAlignment="1">
      <alignment horizontal="justify" vertical="top" wrapText="1"/>
      <protection/>
    </xf>
    <xf numFmtId="0" fontId="106" fillId="39" borderId="10" xfId="55" applyFont="1" applyFill="1" applyBorder="1" applyAlignment="1">
      <alignment horizontal="justify" vertical="top" wrapText="1"/>
      <protection/>
    </xf>
    <xf numFmtId="0" fontId="106" fillId="39" borderId="18" xfId="55" applyFont="1" applyFill="1" applyBorder="1" applyAlignment="1">
      <alignment horizontal="justify" vertical="top" wrapText="1"/>
      <protection/>
    </xf>
    <xf numFmtId="0" fontId="106" fillId="39" borderId="19" xfId="55" applyFont="1" applyFill="1" applyBorder="1" applyAlignment="1">
      <alignment horizontal="justify" vertical="top" wrapText="1"/>
      <protection/>
    </xf>
    <xf numFmtId="0" fontId="106" fillId="39" borderId="20" xfId="55" applyFont="1" applyFill="1" applyBorder="1" applyAlignment="1">
      <alignment horizontal="justify" vertical="top" wrapText="1"/>
      <protection/>
    </xf>
    <xf numFmtId="0" fontId="15" fillId="33" borderId="14" xfId="55" applyFont="1" applyFill="1" applyBorder="1" applyAlignment="1">
      <alignment horizontal="left" vertical="center"/>
      <protection/>
    </xf>
    <xf numFmtId="0" fontId="111" fillId="39" borderId="0" xfId="55" applyFont="1" applyFill="1" applyAlignment="1">
      <alignment horizontal="justify" wrapText="1"/>
      <protection/>
    </xf>
    <xf numFmtId="0" fontId="17" fillId="33" borderId="0" xfId="55" applyFont="1" applyFill="1" applyAlignment="1">
      <alignment horizontal="justify" vertical="center" wrapText="1"/>
      <protection/>
    </xf>
    <xf numFmtId="0" fontId="102" fillId="39" borderId="25" xfId="55" applyFont="1" applyFill="1" applyBorder="1" applyAlignment="1">
      <alignment horizontal="left" vertical="top" wrapText="1"/>
      <protection/>
    </xf>
    <xf numFmtId="0" fontId="102" fillId="39" borderId="17" xfId="55" applyFont="1" applyFill="1" applyBorder="1" applyAlignment="1">
      <alignment horizontal="left" vertical="top" wrapText="1"/>
      <protection/>
    </xf>
    <xf numFmtId="0" fontId="102" fillId="39" borderId="26" xfId="55" applyFont="1" applyFill="1" applyBorder="1" applyAlignment="1">
      <alignment horizontal="left" vertical="top" wrapText="1"/>
      <protection/>
    </xf>
    <xf numFmtId="0" fontId="102" fillId="39" borderId="25" xfId="55" applyFont="1" applyFill="1" applyBorder="1" applyAlignment="1">
      <alignment horizontal="left" vertical="center" wrapText="1"/>
      <protection/>
    </xf>
    <xf numFmtId="0" fontId="102" fillId="39" borderId="17" xfId="55" applyFont="1" applyFill="1" applyBorder="1" applyAlignment="1">
      <alignment horizontal="left" vertical="center" wrapText="1"/>
      <protection/>
    </xf>
    <xf numFmtId="0" fontId="102" fillId="39" borderId="26" xfId="55" applyFont="1" applyFill="1" applyBorder="1" applyAlignment="1">
      <alignment horizontal="left" vertical="center" wrapText="1"/>
      <protection/>
    </xf>
    <xf numFmtId="0" fontId="111" fillId="39" borderId="0" xfId="55" applyFont="1" applyFill="1" applyAlignment="1">
      <alignment horizontal="justify" vertical="top" wrapText="1"/>
      <protection/>
    </xf>
    <xf numFmtId="0" fontId="5" fillId="39" borderId="21" xfId="55" applyFont="1" applyFill="1" applyBorder="1" applyAlignment="1">
      <alignment horizontal="left" vertical="center" wrapText="1"/>
      <protection/>
    </xf>
    <xf numFmtId="0" fontId="5" fillId="39" borderId="22" xfId="55" applyFont="1" applyFill="1" applyBorder="1" applyAlignment="1">
      <alignment horizontal="left" vertical="center" wrapText="1"/>
      <protection/>
    </xf>
    <xf numFmtId="0" fontId="5" fillId="39" borderId="10" xfId="55" applyFont="1" applyFill="1" applyBorder="1" applyAlignment="1">
      <alignment horizontal="left" vertical="center" wrapText="1"/>
      <protection/>
    </xf>
    <xf numFmtId="0" fontId="5" fillId="39" borderId="18" xfId="55" applyFont="1" applyFill="1" applyBorder="1" applyAlignment="1">
      <alignment horizontal="left" vertical="center" wrapText="1"/>
      <protection/>
    </xf>
    <xf numFmtId="0" fontId="5" fillId="39" borderId="19" xfId="55" applyFont="1" applyFill="1" applyBorder="1" applyAlignment="1">
      <alignment horizontal="left" vertical="center" wrapText="1"/>
      <protection/>
    </xf>
    <xf numFmtId="0" fontId="5" fillId="39" borderId="20" xfId="55" applyFont="1" applyFill="1" applyBorder="1" applyAlignment="1">
      <alignment horizontal="left" vertical="center" wrapText="1"/>
      <protection/>
    </xf>
    <xf numFmtId="0" fontId="106" fillId="41" borderId="21" xfId="55" applyFont="1" applyFill="1" applyBorder="1" applyAlignment="1">
      <alignment horizontal="left" vertical="top" wrapText="1"/>
      <protection/>
    </xf>
    <xf numFmtId="0" fontId="106" fillId="41" borderId="22" xfId="55" applyFont="1" applyFill="1" applyBorder="1" applyAlignment="1">
      <alignment horizontal="left" vertical="top" wrapText="1"/>
      <protection/>
    </xf>
    <xf numFmtId="0" fontId="106" fillId="41" borderId="10" xfId="55" applyFont="1" applyFill="1" applyBorder="1" applyAlignment="1">
      <alignment horizontal="left" vertical="top" wrapText="1"/>
      <protection/>
    </xf>
    <xf numFmtId="0" fontId="106" fillId="41" borderId="11" xfId="55" applyFont="1" applyFill="1" applyBorder="1" applyAlignment="1">
      <alignment horizontal="left" vertical="top" wrapText="1"/>
      <protection/>
    </xf>
    <xf numFmtId="0" fontId="106" fillId="41" borderId="0" xfId="55" applyFont="1" applyFill="1" applyBorder="1" applyAlignment="1">
      <alignment horizontal="left" vertical="top" wrapText="1"/>
      <protection/>
    </xf>
    <xf numFmtId="0" fontId="106" fillId="41" borderId="14" xfId="55" applyFont="1" applyFill="1" applyBorder="1" applyAlignment="1">
      <alignment horizontal="left" vertical="top" wrapText="1"/>
      <protection/>
    </xf>
    <xf numFmtId="0" fontId="106" fillId="41" borderId="18" xfId="55" applyFont="1" applyFill="1" applyBorder="1" applyAlignment="1">
      <alignment horizontal="left" vertical="top" wrapText="1"/>
      <protection/>
    </xf>
    <xf numFmtId="0" fontId="106" fillId="41" borderId="19" xfId="55" applyFont="1" applyFill="1" applyBorder="1" applyAlignment="1">
      <alignment horizontal="left" vertical="top" wrapText="1"/>
      <protection/>
    </xf>
    <xf numFmtId="0" fontId="106" fillId="41" borderId="20" xfId="55" applyFont="1" applyFill="1" applyBorder="1" applyAlignment="1">
      <alignment horizontal="left" vertical="top" wrapText="1"/>
      <protection/>
    </xf>
    <xf numFmtId="0" fontId="17" fillId="34" borderId="0" xfId="55" applyFont="1" applyFill="1" applyAlignment="1">
      <alignment horizontal="justify" wrapText="1"/>
      <protection/>
    </xf>
    <xf numFmtId="0" fontId="17" fillId="41" borderId="25" xfId="55" applyFont="1" applyFill="1" applyBorder="1" applyAlignment="1">
      <alignment horizontal="left" vertical="top" wrapText="1"/>
      <protection/>
    </xf>
    <xf numFmtId="0" fontId="17" fillId="41" borderId="17" xfId="55" applyFont="1" applyFill="1" applyBorder="1" applyAlignment="1">
      <alignment horizontal="left" vertical="top" wrapText="1"/>
      <protection/>
    </xf>
    <xf numFmtId="0" fontId="17" fillId="41" borderId="26" xfId="55" applyFont="1" applyFill="1" applyBorder="1" applyAlignment="1">
      <alignment horizontal="left" vertical="top" wrapText="1"/>
      <protection/>
    </xf>
    <xf numFmtId="0" fontId="21" fillId="34" borderId="0" xfId="55" applyFont="1" applyFill="1" applyAlignment="1">
      <alignment horizontal="center" vertical="center"/>
      <protection/>
    </xf>
    <xf numFmtId="0" fontId="15" fillId="34" borderId="0" xfId="55" applyFont="1" applyFill="1" applyAlignment="1">
      <alignment horizontal="center" vertical="center"/>
      <protection/>
    </xf>
    <xf numFmtId="0" fontId="15" fillId="34" borderId="25" xfId="55" applyFont="1" applyFill="1" applyBorder="1" applyAlignment="1">
      <alignment horizontal="center" vertical="center" wrapText="1"/>
      <protection/>
    </xf>
    <xf numFmtId="0" fontId="15" fillId="34" borderId="17" xfId="55" applyFont="1" applyFill="1" applyBorder="1" applyAlignment="1">
      <alignment horizontal="center" vertical="center" wrapText="1"/>
      <protection/>
    </xf>
    <xf numFmtId="0" fontId="15" fillId="34" borderId="26" xfId="55" applyFont="1" applyFill="1" applyBorder="1" applyAlignment="1">
      <alignment horizontal="center" vertical="center" wrapText="1"/>
      <protection/>
    </xf>
    <xf numFmtId="0" fontId="15" fillId="34" borderId="21" xfId="55" applyFont="1" applyFill="1" applyBorder="1" applyAlignment="1">
      <alignment horizontal="center"/>
      <protection/>
    </xf>
    <xf numFmtId="0" fontId="15" fillId="34" borderId="22" xfId="55" applyFont="1" applyFill="1" applyBorder="1" applyAlignment="1">
      <alignment horizontal="center"/>
      <protection/>
    </xf>
    <xf numFmtId="0" fontId="15" fillId="34" borderId="10" xfId="55" applyFont="1" applyFill="1" applyBorder="1" applyAlignment="1">
      <alignment horizontal="center"/>
      <protection/>
    </xf>
    <xf numFmtId="0" fontId="21" fillId="34" borderId="11" xfId="55" applyFont="1" applyFill="1" applyBorder="1" applyAlignment="1">
      <alignment horizontal="center"/>
      <protection/>
    </xf>
    <xf numFmtId="0" fontId="21" fillId="34" borderId="0" xfId="55" applyFont="1" applyFill="1" applyAlignment="1">
      <alignment horizontal="center"/>
      <protection/>
    </xf>
    <xf numFmtId="0" fontId="21" fillId="34" borderId="14" xfId="55" applyFont="1" applyFill="1" applyBorder="1" applyAlignment="1">
      <alignment horizontal="center"/>
      <protection/>
    </xf>
    <xf numFmtId="0" fontId="15" fillId="34" borderId="15" xfId="55" applyFont="1" applyFill="1" applyBorder="1" applyAlignment="1">
      <alignment horizontal="center"/>
      <protection/>
    </xf>
    <xf numFmtId="0" fontId="15" fillId="34" borderId="12" xfId="55" applyFont="1" applyFill="1" applyBorder="1" applyAlignment="1">
      <alignment horizontal="center"/>
      <protection/>
    </xf>
    <xf numFmtId="0" fontId="15" fillId="34" borderId="0" xfId="55" applyFont="1" applyFill="1" applyAlignment="1" quotePrefix="1">
      <alignment horizontal="left"/>
      <protection/>
    </xf>
    <xf numFmtId="0" fontId="15" fillId="34" borderId="14" xfId="55" applyFont="1" applyFill="1" applyBorder="1" applyAlignment="1" quotePrefix="1">
      <alignment horizontal="left"/>
      <protection/>
    </xf>
    <xf numFmtId="0" fontId="15" fillId="34" borderId="0" xfId="55" applyFont="1" applyFill="1" applyAlignment="1">
      <alignment horizontal="justify" wrapText="1"/>
      <protection/>
    </xf>
    <xf numFmtId="0" fontId="15" fillId="34" borderId="0" xfId="55" applyFont="1" applyFill="1" applyBorder="1" applyAlignment="1">
      <alignment horizontal="justify" vertical="top" wrapText="1"/>
      <protection/>
    </xf>
    <xf numFmtId="0" fontId="15" fillId="34" borderId="0" xfId="55" applyFont="1" applyFill="1" applyAlignment="1">
      <alignment horizontal="justify" vertical="top" wrapText="1"/>
      <protection/>
    </xf>
    <xf numFmtId="0" fontId="106" fillId="41" borderId="21" xfId="55" applyFont="1" applyFill="1" applyBorder="1" applyAlignment="1" quotePrefix="1">
      <alignment horizontal="left" vertical="top" wrapText="1"/>
      <protection/>
    </xf>
    <xf numFmtId="0" fontId="106" fillId="41" borderId="22" xfId="55" applyFont="1" applyFill="1" applyBorder="1" applyAlignment="1" quotePrefix="1">
      <alignment horizontal="left" vertical="top" wrapText="1"/>
      <protection/>
    </xf>
    <xf numFmtId="0" fontId="106" fillId="41" borderId="10" xfId="55" applyFont="1" applyFill="1" applyBorder="1" applyAlignment="1" quotePrefix="1">
      <alignment horizontal="left" vertical="top" wrapText="1"/>
      <protection/>
    </xf>
    <xf numFmtId="0" fontId="106" fillId="41" borderId="18" xfId="55" applyFont="1" applyFill="1" applyBorder="1" applyAlignment="1" quotePrefix="1">
      <alignment horizontal="left" vertical="top" wrapText="1"/>
      <protection/>
    </xf>
    <xf numFmtId="0" fontId="106" fillId="41" borderId="19" xfId="55" applyFont="1" applyFill="1" applyBorder="1" applyAlignment="1" quotePrefix="1">
      <alignment horizontal="left" vertical="top" wrapText="1"/>
      <protection/>
    </xf>
    <xf numFmtId="0" fontId="106" fillId="41" borderId="20" xfId="55" applyFont="1" applyFill="1" applyBorder="1" applyAlignment="1" quotePrefix="1">
      <alignment horizontal="left" vertical="top" wrapText="1"/>
      <protection/>
    </xf>
    <xf numFmtId="0" fontId="15" fillId="34" borderId="0" xfId="55" applyFont="1" applyFill="1" applyAlignment="1">
      <alignment horizontal="center" vertical="center" wrapText="1"/>
      <protection/>
    </xf>
    <xf numFmtId="0" fontId="15" fillId="34" borderId="0" xfId="55" applyFont="1" applyFill="1" applyAlignment="1" quotePrefix="1">
      <alignment horizontal="justify" vertical="top" wrapText="1"/>
      <protection/>
    </xf>
    <xf numFmtId="0" fontId="106" fillId="41" borderId="21" xfId="55" applyFont="1" applyFill="1" applyBorder="1" applyAlignment="1" applyProtection="1" quotePrefix="1">
      <alignment horizontal="left" vertical="top" wrapText="1"/>
      <protection locked="0"/>
    </xf>
    <xf numFmtId="0" fontId="106" fillId="41" borderId="22" xfId="55" applyFont="1" applyFill="1" applyBorder="1" applyAlignment="1" applyProtection="1" quotePrefix="1">
      <alignment horizontal="left" vertical="top" wrapText="1"/>
      <protection locked="0"/>
    </xf>
    <xf numFmtId="0" fontId="106" fillId="41" borderId="10" xfId="55" applyFont="1" applyFill="1" applyBorder="1" applyAlignment="1" applyProtection="1" quotePrefix="1">
      <alignment horizontal="left" vertical="top" wrapText="1"/>
      <protection locked="0"/>
    </xf>
    <xf numFmtId="0" fontId="106" fillId="41" borderId="11" xfId="55" applyFont="1" applyFill="1" applyBorder="1" applyAlignment="1" applyProtection="1" quotePrefix="1">
      <alignment horizontal="left" vertical="top" wrapText="1"/>
      <protection locked="0"/>
    </xf>
    <xf numFmtId="0" fontId="106" fillId="41" borderId="0" xfId="55" applyFont="1" applyFill="1" applyBorder="1" applyAlignment="1" applyProtection="1" quotePrefix="1">
      <alignment horizontal="left" vertical="top" wrapText="1"/>
      <protection locked="0"/>
    </xf>
    <xf numFmtId="0" fontId="106" fillId="41" borderId="14" xfId="55" applyFont="1" applyFill="1" applyBorder="1" applyAlignment="1" applyProtection="1" quotePrefix="1">
      <alignment horizontal="left" vertical="top" wrapText="1"/>
      <protection locked="0"/>
    </xf>
    <xf numFmtId="0" fontId="106" fillId="41" borderId="18" xfId="55" applyFont="1" applyFill="1" applyBorder="1" applyAlignment="1" applyProtection="1" quotePrefix="1">
      <alignment horizontal="left" vertical="top" wrapText="1"/>
      <protection locked="0"/>
    </xf>
    <xf numFmtId="0" fontId="106" fillId="41" borderId="19" xfId="55" applyFont="1" applyFill="1" applyBorder="1" applyAlignment="1" applyProtection="1" quotePrefix="1">
      <alignment horizontal="left" vertical="top" wrapText="1"/>
      <protection locked="0"/>
    </xf>
    <xf numFmtId="0" fontId="106" fillId="41" borderId="20" xfId="55" applyFont="1" applyFill="1" applyBorder="1" applyAlignment="1" applyProtection="1" quotePrefix="1">
      <alignment horizontal="left" vertical="top" wrapText="1"/>
      <protection locked="0"/>
    </xf>
    <xf numFmtId="0" fontId="106" fillId="41" borderId="11" xfId="55" applyFont="1" applyFill="1" applyBorder="1" applyAlignment="1" quotePrefix="1">
      <alignment horizontal="left" vertical="top" wrapText="1"/>
      <protection/>
    </xf>
    <xf numFmtId="0" fontId="106" fillId="41" borderId="0" xfId="55" applyFont="1" applyFill="1" applyBorder="1" applyAlignment="1" quotePrefix="1">
      <alignment horizontal="left" vertical="top" wrapText="1"/>
      <protection/>
    </xf>
    <xf numFmtId="0" fontId="106" fillId="41" borderId="14" xfId="55" applyFont="1" applyFill="1" applyBorder="1" applyAlignment="1" quotePrefix="1">
      <alignment horizontal="left" vertical="top" wrapText="1"/>
      <protection/>
    </xf>
    <xf numFmtId="0" fontId="15" fillId="34" borderId="0" xfId="55" applyFont="1" applyFill="1" applyAlignment="1">
      <alignment horizontal="left" vertical="top" wrapText="1"/>
      <protection/>
    </xf>
    <xf numFmtId="0" fontId="15" fillId="34" borderId="0" xfId="55" applyFont="1" applyFill="1" applyAlignment="1">
      <alignment horizontal="center"/>
      <protection/>
    </xf>
    <xf numFmtId="0" fontId="15" fillId="34" borderId="0" xfId="55" applyFont="1" applyFill="1" applyAlignment="1">
      <alignment horizontal="left" wrapText="1"/>
      <protection/>
    </xf>
    <xf numFmtId="0" fontId="15" fillId="34" borderId="0" xfId="57" applyFont="1" applyFill="1" applyAlignment="1">
      <alignment horizontal="left" vertical="top" wrapText="1"/>
      <protection/>
    </xf>
    <xf numFmtId="0" fontId="106" fillId="41" borderId="21" xfId="57" applyFont="1" applyFill="1" applyBorder="1" applyAlignment="1">
      <alignment horizontal="left" vertical="top" wrapText="1"/>
      <protection/>
    </xf>
    <xf numFmtId="0" fontId="106" fillId="41" borderId="22" xfId="57" applyFont="1" applyFill="1" applyBorder="1" applyAlignment="1">
      <alignment horizontal="left" vertical="top" wrapText="1"/>
      <protection/>
    </xf>
    <xf numFmtId="0" fontId="106" fillId="41" borderId="10" xfId="57" applyFont="1" applyFill="1" applyBorder="1" applyAlignment="1">
      <alignment horizontal="left" vertical="top" wrapText="1"/>
      <protection/>
    </xf>
    <xf numFmtId="0" fontId="106" fillId="41" borderId="11" xfId="57" applyFont="1" applyFill="1" applyBorder="1" applyAlignment="1">
      <alignment horizontal="left" vertical="top" wrapText="1"/>
      <protection/>
    </xf>
    <xf numFmtId="0" fontId="106" fillId="41" borderId="0" xfId="57" applyFont="1" applyFill="1" applyBorder="1" applyAlignment="1">
      <alignment horizontal="left" vertical="top" wrapText="1"/>
      <protection/>
    </xf>
    <xf numFmtId="0" fontId="106" fillId="41" borderId="14" xfId="57" applyFont="1" applyFill="1" applyBorder="1" applyAlignment="1">
      <alignment horizontal="left" vertical="top" wrapText="1"/>
      <protection/>
    </xf>
    <xf numFmtId="0" fontId="106" fillId="41" borderId="18" xfId="57" applyFont="1" applyFill="1" applyBorder="1" applyAlignment="1">
      <alignment horizontal="left" vertical="top" wrapText="1"/>
      <protection/>
    </xf>
    <xf numFmtId="0" fontId="106" fillId="41" borderId="19" xfId="57" applyFont="1" applyFill="1" applyBorder="1" applyAlignment="1">
      <alignment horizontal="left" vertical="top" wrapText="1"/>
      <protection/>
    </xf>
    <xf numFmtId="0" fontId="106" fillId="41" borderId="20" xfId="57" applyFont="1" applyFill="1" applyBorder="1" applyAlignment="1">
      <alignment horizontal="left" vertical="top" wrapText="1"/>
      <protection/>
    </xf>
    <xf numFmtId="0" fontId="15" fillId="34" borderId="0" xfId="55" applyFont="1" applyFill="1" applyAlignment="1">
      <alignment horizontal="justify" vertical="top"/>
      <protection/>
    </xf>
    <xf numFmtId="0" fontId="15" fillId="34" borderId="0" xfId="55" applyFont="1" applyFill="1" applyAlignment="1" quotePrefix="1">
      <alignment horizontal="left" vertical="center"/>
      <protection/>
    </xf>
    <xf numFmtId="0" fontId="15" fillId="34" borderId="14" xfId="55" applyFont="1" applyFill="1" applyBorder="1" applyAlignment="1" quotePrefix="1">
      <alignment horizontal="left" vertical="center"/>
      <protection/>
    </xf>
    <xf numFmtId="0" fontId="15" fillId="34" borderId="21" xfId="55" applyFont="1" applyFill="1" applyBorder="1" applyAlignment="1">
      <alignment horizontal="center" vertical="center" wrapText="1"/>
      <protection/>
    </xf>
    <xf numFmtId="0" fontId="15" fillId="34" borderId="22" xfId="55" applyFont="1" applyFill="1" applyBorder="1" applyAlignment="1">
      <alignment horizontal="center" vertical="center" wrapText="1"/>
      <protection/>
    </xf>
    <xf numFmtId="0" fontId="15" fillId="34" borderId="10" xfId="55" applyFont="1" applyFill="1" applyBorder="1" applyAlignment="1">
      <alignment horizontal="center" vertical="center" wrapText="1"/>
      <protection/>
    </xf>
    <xf numFmtId="0" fontId="15" fillId="34" borderId="11" xfId="55" applyFont="1" applyFill="1" applyBorder="1" applyAlignment="1">
      <alignment horizontal="center" vertical="center" wrapText="1"/>
      <protection/>
    </xf>
    <xf numFmtId="0" fontId="15" fillId="34" borderId="14" xfId="55" applyFont="1" applyFill="1" applyBorder="1" applyAlignment="1">
      <alignment horizontal="center" vertical="center" wrapText="1"/>
      <protection/>
    </xf>
    <xf numFmtId="0" fontId="15" fillId="34" borderId="18" xfId="55" applyFont="1" applyFill="1" applyBorder="1" applyAlignment="1">
      <alignment horizontal="center" vertical="center" wrapText="1"/>
      <protection/>
    </xf>
    <xf numFmtId="0" fontId="15" fillId="34" borderId="19" xfId="55" applyFont="1" applyFill="1" applyBorder="1" applyAlignment="1">
      <alignment horizontal="center" vertical="center" wrapText="1"/>
      <protection/>
    </xf>
    <xf numFmtId="0" fontId="15" fillId="34" borderId="20" xfId="55" applyFont="1" applyFill="1" applyBorder="1" applyAlignment="1">
      <alignment horizontal="center" vertical="center" wrapText="1"/>
      <protection/>
    </xf>
    <xf numFmtId="0" fontId="21" fillId="34" borderId="11" xfId="55" applyFont="1" applyFill="1" applyBorder="1" applyAlignment="1">
      <alignment horizontal="center" vertical="center"/>
      <protection/>
    </xf>
    <xf numFmtId="0" fontId="21" fillId="34" borderId="14" xfId="55" applyFont="1" applyFill="1" applyBorder="1" applyAlignment="1">
      <alignment horizontal="center" vertical="center"/>
      <protection/>
    </xf>
    <xf numFmtId="0" fontId="15" fillId="34" borderId="28" xfId="55" applyFont="1" applyFill="1" applyBorder="1" applyAlignment="1">
      <alignment horizontal="center"/>
      <protection/>
    </xf>
    <xf numFmtId="0" fontId="15" fillId="34" borderId="15" xfId="55" applyFont="1" applyFill="1" applyBorder="1" applyAlignment="1">
      <alignment horizontal="center" vertical="center"/>
      <protection/>
    </xf>
    <xf numFmtId="0" fontId="15" fillId="34" borderId="12" xfId="55" applyFont="1" applyFill="1" applyBorder="1" applyAlignment="1">
      <alignment horizontal="center" vertical="center"/>
      <protection/>
    </xf>
    <xf numFmtId="0" fontId="15" fillId="34" borderId="13" xfId="55" applyFont="1" applyFill="1" applyBorder="1" applyAlignment="1">
      <alignment horizontal="center" vertical="center"/>
      <protection/>
    </xf>
    <xf numFmtId="0" fontId="21" fillId="34" borderId="0" xfId="55" applyFont="1" applyFill="1" applyAlignment="1">
      <alignment horizontal="left" vertical="center" wrapText="1"/>
      <protection/>
    </xf>
    <xf numFmtId="0" fontId="17" fillId="41" borderId="21" xfId="55" applyFont="1" applyFill="1" applyBorder="1" applyAlignment="1">
      <alignment horizontal="left" vertical="top" wrapText="1"/>
      <protection/>
    </xf>
    <xf numFmtId="0" fontId="17" fillId="41" borderId="22" xfId="55" applyFont="1" applyFill="1" applyBorder="1" applyAlignment="1">
      <alignment horizontal="left" vertical="top" wrapText="1"/>
      <protection/>
    </xf>
    <xf numFmtId="0" fontId="17" fillId="41" borderId="10" xfId="55" applyFont="1" applyFill="1" applyBorder="1" applyAlignment="1">
      <alignment horizontal="left" vertical="top" wrapText="1"/>
      <protection/>
    </xf>
    <xf numFmtId="0" fontId="17" fillId="41" borderId="18" xfId="55" applyFont="1" applyFill="1" applyBorder="1" applyAlignment="1">
      <alignment horizontal="left" vertical="top" wrapText="1"/>
      <protection/>
    </xf>
    <xf numFmtId="0" fontId="17" fillId="41" borderId="19" xfId="55" applyFont="1" applyFill="1" applyBorder="1" applyAlignment="1">
      <alignment horizontal="left" vertical="top" wrapText="1"/>
      <protection/>
    </xf>
    <xf numFmtId="0" fontId="17" fillId="41" borderId="20" xfId="55" applyFont="1" applyFill="1" applyBorder="1" applyAlignment="1">
      <alignment horizontal="left" vertical="top" wrapText="1"/>
      <protection/>
    </xf>
    <xf numFmtId="0" fontId="17" fillId="41" borderId="11" xfId="55" applyFont="1" applyFill="1" applyBorder="1" applyAlignment="1">
      <alignment horizontal="left" vertical="top" wrapText="1"/>
      <protection/>
    </xf>
    <xf numFmtId="0" fontId="17" fillId="41" borderId="0" xfId="55" applyFont="1" applyFill="1" applyBorder="1" applyAlignment="1">
      <alignment horizontal="left" vertical="top" wrapText="1"/>
      <protection/>
    </xf>
    <xf numFmtId="0" fontId="17" fillId="41" borderId="14" xfId="55" applyFont="1" applyFill="1" applyBorder="1" applyAlignment="1">
      <alignment horizontal="left" vertical="top" wrapText="1"/>
      <protection/>
    </xf>
    <xf numFmtId="0" fontId="15" fillId="34" borderId="21" xfId="55" applyFont="1" applyFill="1" applyBorder="1" applyAlignment="1">
      <alignment horizontal="center" wrapText="1"/>
      <protection/>
    </xf>
    <xf numFmtId="0" fontId="15" fillId="34" borderId="11" xfId="55" applyFont="1" applyFill="1" applyBorder="1" applyAlignment="1">
      <alignment horizontal="center" wrapText="1"/>
      <protection/>
    </xf>
    <xf numFmtId="0" fontId="15" fillId="34" borderId="0" xfId="55" applyFont="1" applyFill="1" applyAlignment="1">
      <alignment horizontal="center" wrapText="1"/>
      <protection/>
    </xf>
    <xf numFmtId="0" fontId="15" fillId="34" borderId="14" xfId="55" applyFont="1" applyFill="1" applyBorder="1" applyAlignment="1">
      <alignment horizontal="center" wrapText="1"/>
      <protection/>
    </xf>
    <xf numFmtId="0" fontId="15" fillId="34" borderId="0" xfId="55" applyFont="1" applyFill="1" applyAlignment="1">
      <alignment horizontal="center" vertical="top"/>
      <protection/>
    </xf>
    <xf numFmtId="0" fontId="15" fillId="34" borderId="0" xfId="55" applyFont="1" applyFill="1" applyAlignment="1">
      <alignment horizontal="left" vertical="top"/>
      <protection/>
    </xf>
    <xf numFmtId="0" fontId="15" fillId="34" borderId="14" xfId="55" applyFont="1" applyFill="1" applyBorder="1" applyAlignment="1">
      <alignment horizontal="left" vertical="top"/>
      <protection/>
    </xf>
    <xf numFmtId="0" fontId="15" fillId="34" borderId="0" xfId="55" applyFont="1" applyFill="1" applyAlignment="1">
      <alignment horizontal="left" vertical="center" wrapText="1"/>
      <protection/>
    </xf>
    <xf numFmtId="0" fontId="15" fillId="34" borderId="0" xfId="0" applyFont="1" applyFill="1" applyAlignment="1">
      <alignment horizontal="justify" vertical="center" wrapText="1"/>
    </xf>
    <xf numFmtId="0" fontId="15" fillId="34" borderId="0" xfId="0" applyFont="1" applyFill="1" applyAlignment="1">
      <alignment horizontal="justify" wrapText="1"/>
    </xf>
    <xf numFmtId="0" fontId="21" fillId="34" borderId="0" xfId="55" applyFont="1" applyFill="1" applyAlignment="1">
      <alignment horizontal="left"/>
      <protection/>
    </xf>
    <xf numFmtId="0" fontId="15" fillId="34" borderId="0" xfId="0" applyFont="1" applyFill="1" applyAlignment="1">
      <alignment horizontal="justify" vertical="top" wrapText="1"/>
    </xf>
    <xf numFmtId="0" fontId="24" fillId="38" borderId="31" xfId="55" applyFont="1" applyFill="1" applyBorder="1" applyAlignment="1">
      <alignment horizontal="center" vertical="center"/>
      <protection/>
    </xf>
    <xf numFmtId="0" fontId="24" fillId="38" borderId="32" xfId="55" applyFont="1" applyFill="1" applyBorder="1" applyAlignment="1">
      <alignment horizontal="center" vertical="center"/>
      <protection/>
    </xf>
    <xf numFmtId="0" fontId="24" fillId="38" borderId="29" xfId="55" applyFont="1" applyFill="1" applyBorder="1" applyAlignment="1">
      <alignment horizontal="center" vertical="center"/>
      <protection/>
    </xf>
    <xf numFmtId="0" fontId="24" fillId="0" borderId="0" xfId="55" applyFont="1" applyAlignment="1">
      <alignment horizontal="center"/>
      <protection/>
    </xf>
    <xf numFmtId="0" fontId="114" fillId="37" borderId="25" xfId="57" applyFont="1" applyFill="1" applyBorder="1" applyAlignment="1">
      <alignment horizontal="center" vertical="top" wrapText="1"/>
      <protection/>
    </xf>
    <xf numFmtId="0" fontId="114" fillId="37" borderId="26" xfId="57" applyFont="1" applyFill="1" applyBorder="1" applyAlignment="1">
      <alignment horizontal="center" vertical="top" wrapText="1"/>
      <protection/>
    </xf>
    <xf numFmtId="0" fontId="127" fillId="43" borderId="33" xfId="57" applyFont="1" applyFill="1" applyBorder="1" applyAlignment="1">
      <alignment horizontal="center" vertical="center"/>
      <protection/>
    </xf>
    <xf numFmtId="0" fontId="127" fillId="43" borderId="34" xfId="57" applyFont="1" applyFill="1" applyBorder="1" applyAlignment="1">
      <alignment horizontal="center" vertical="center"/>
      <protection/>
    </xf>
    <xf numFmtId="0" fontId="127" fillId="43" borderId="35" xfId="57" applyFont="1" applyFill="1" applyBorder="1" applyAlignment="1">
      <alignment horizontal="center" vertical="center"/>
      <protection/>
    </xf>
    <xf numFmtId="0" fontId="115" fillId="37" borderId="36" xfId="57" applyFont="1" applyFill="1" applyBorder="1" applyAlignment="1" quotePrefix="1">
      <alignment horizontal="center" vertical="top" wrapText="1"/>
      <protection/>
    </xf>
    <xf numFmtId="0" fontId="115" fillId="37" borderId="37" xfId="57" applyFont="1" applyFill="1" applyBorder="1" applyAlignment="1" quotePrefix="1">
      <alignment horizontal="center" vertical="top" wrapText="1"/>
      <protection/>
    </xf>
    <xf numFmtId="0" fontId="76" fillId="0" borderId="38" xfId="57" applyBorder="1" applyAlignment="1">
      <alignment horizontal="center"/>
      <protection/>
    </xf>
    <xf numFmtId="0" fontId="76" fillId="0" borderId="26" xfId="57" applyBorder="1" applyAlignment="1">
      <alignment horizontal="center"/>
      <protection/>
    </xf>
    <xf numFmtId="0" fontId="116" fillId="40" borderId="25" xfId="57" applyFont="1" applyFill="1" applyBorder="1" applyAlignment="1">
      <alignment horizontal="left" vertical="center" wrapText="1"/>
      <protection/>
    </xf>
    <xf numFmtId="0" fontId="116" fillId="40" borderId="26" xfId="57" applyFont="1" applyFill="1" applyBorder="1" applyAlignment="1">
      <alignment horizontal="left" vertical="center" wrapText="1"/>
      <protection/>
    </xf>
    <xf numFmtId="0" fontId="127" fillId="44" borderId="34" xfId="57" applyFont="1" applyFill="1" applyBorder="1" applyAlignment="1">
      <alignment horizontal="left"/>
      <protection/>
    </xf>
    <xf numFmtId="0" fontId="127" fillId="44" borderId="35" xfId="57" applyFont="1" applyFill="1" applyBorder="1" applyAlignment="1">
      <alignment horizontal="left"/>
      <protection/>
    </xf>
    <xf numFmtId="0" fontId="116" fillId="40" borderId="18" xfId="57" applyFont="1" applyFill="1" applyBorder="1" applyAlignment="1">
      <alignment horizontal="left" vertical="center" wrapText="1"/>
      <protection/>
    </xf>
    <xf numFmtId="0" fontId="116" fillId="40" borderId="20" xfId="57" applyFont="1" applyFill="1" applyBorder="1" applyAlignment="1">
      <alignment horizontal="left" vertical="center" wrapText="1"/>
      <protection/>
    </xf>
    <xf numFmtId="0" fontId="24" fillId="36" borderId="25" xfId="57" applyFont="1" applyFill="1" applyBorder="1" applyAlignment="1">
      <alignment horizontal="center" vertical="center" wrapText="1"/>
      <protection/>
    </xf>
    <xf numFmtId="0" fontId="24" fillId="36" borderId="17" xfId="57" applyFont="1" applyFill="1" applyBorder="1" applyAlignment="1">
      <alignment horizontal="center" vertical="center" wrapText="1"/>
      <protection/>
    </xf>
    <xf numFmtId="0" fontId="24" fillId="36" borderId="26" xfId="57" applyFont="1" applyFill="1" applyBorder="1" applyAlignment="1">
      <alignment horizontal="center" vertical="center" wrapText="1"/>
      <protection/>
    </xf>
    <xf numFmtId="0" fontId="15" fillId="34" borderId="15" xfId="55" applyFont="1" applyFill="1" applyBorder="1" applyAlignment="1">
      <alignment vertical="center"/>
      <protection/>
    </xf>
    <xf numFmtId="0" fontId="15" fillId="34" borderId="12" xfId="55" applyFont="1" applyFill="1" applyBorder="1" applyAlignment="1">
      <alignment vertical="center"/>
      <protection/>
    </xf>
    <xf numFmtId="0" fontId="15" fillId="34" borderId="21" xfId="55" applyFont="1" applyFill="1" applyBorder="1" applyAlignment="1">
      <alignment horizontal="center" vertical="center"/>
      <protection/>
    </xf>
    <xf numFmtId="0" fontId="15" fillId="34" borderId="22" xfId="55" applyFont="1" applyFill="1" applyBorder="1" applyAlignment="1">
      <alignment horizontal="center" vertical="center"/>
      <protection/>
    </xf>
    <xf numFmtId="0" fontId="15" fillId="34" borderId="10" xfId="55" applyFont="1" applyFill="1" applyBorder="1" applyAlignment="1">
      <alignment horizontal="center" vertical="center"/>
      <protection/>
    </xf>
    <xf numFmtId="0" fontId="15" fillId="34" borderId="11" xfId="55" applyFont="1" applyFill="1" applyBorder="1" applyAlignment="1">
      <alignment horizontal="center" vertical="center"/>
      <protection/>
    </xf>
    <xf numFmtId="0" fontId="15" fillId="34" borderId="14" xfId="55" applyFont="1" applyFill="1" applyBorder="1" applyAlignment="1">
      <alignment horizontal="center" vertical="center"/>
      <protection/>
    </xf>
    <xf numFmtId="0" fontId="15" fillId="34" borderId="18" xfId="55" applyFont="1" applyFill="1" applyBorder="1" applyAlignment="1">
      <alignment horizontal="center" vertical="center"/>
      <protection/>
    </xf>
    <xf numFmtId="0" fontId="15" fillId="34" borderId="19" xfId="55" applyFont="1" applyFill="1" applyBorder="1" applyAlignment="1">
      <alignment horizontal="center" vertical="center"/>
      <protection/>
    </xf>
    <xf numFmtId="0" fontId="15" fillId="34" borderId="20" xfId="55" applyFont="1" applyFill="1" applyBorder="1" applyAlignment="1">
      <alignment horizontal="center" vertical="center"/>
      <protection/>
    </xf>
    <xf numFmtId="0" fontId="102" fillId="41" borderId="21" xfId="55" applyFont="1" applyFill="1" applyBorder="1" applyAlignment="1">
      <alignment horizontal="left" vertical="top" wrapText="1"/>
      <protection/>
    </xf>
    <xf numFmtId="0" fontId="102" fillId="41" borderId="22" xfId="55" applyFont="1" applyFill="1" applyBorder="1" applyAlignment="1">
      <alignment horizontal="left" vertical="top" wrapText="1"/>
      <protection/>
    </xf>
    <xf numFmtId="0" fontId="102" fillId="41" borderId="10" xfId="55" applyFont="1" applyFill="1" applyBorder="1" applyAlignment="1">
      <alignment horizontal="left" vertical="top" wrapText="1"/>
      <protection/>
    </xf>
    <xf numFmtId="0" fontId="102" fillId="41" borderId="18" xfId="55" applyFont="1" applyFill="1" applyBorder="1" applyAlignment="1">
      <alignment horizontal="left" vertical="top" wrapText="1"/>
      <protection/>
    </xf>
    <xf numFmtId="0" fontId="102" fillId="41" borderId="19" xfId="55" applyFont="1" applyFill="1" applyBorder="1" applyAlignment="1">
      <alignment horizontal="left" vertical="top" wrapText="1"/>
      <protection/>
    </xf>
    <xf numFmtId="0" fontId="102" fillId="41" borderId="20" xfId="55" applyFont="1" applyFill="1" applyBorder="1" applyAlignment="1">
      <alignment horizontal="left" vertical="top" wrapText="1"/>
      <protection/>
    </xf>
    <xf numFmtId="0" fontId="5" fillId="41" borderId="21" xfId="55" applyFont="1" applyFill="1" applyBorder="1" applyAlignment="1">
      <alignment horizontal="left" vertical="top" wrapText="1"/>
      <protection/>
    </xf>
    <xf numFmtId="0" fontId="5" fillId="41" borderId="22" xfId="55" applyFont="1" applyFill="1" applyBorder="1" applyAlignment="1">
      <alignment horizontal="left" vertical="top" wrapText="1"/>
      <protection/>
    </xf>
    <xf numFmtId="0" fontId="5" fillId="41" borderId="10" xfId="55" applyFont="1" applyFill="1" applyBorder="1" applyAlignment="1">
      <alignment horizontal="left" vertical="top" wrapText="1"/>
      <protection/>
    </xf>
    <xf numFmtId="0" fontId="5" fillId="41" borderId="18" xfId="55" applyFont="1" applyFill="1" applyBorder="1" applyAlignment="1">
      <alignment horizontal="left" vertical="top" wrapText="1"/>
      <protection/>
    </xf>
    <xf numFmtId="0" fontId="5" fillId="41" borderId="19" xfId="55" applyFont="1" applyFill="1" applyBorder="1" applyAlignment="1">
      <alignment horizontal="left" vertical="top" wrapText="1"/>
      <protection/>
    </xf>
    <xf numFmtId="0" fontId="5" fillId="41" borderId="20" xfId="55" applyFont="1" applyFill="1" applyBorder="1" applyAlignment="1">
      <alignment horizontal="left" vertical="top" wrapText="1"/>
      <protection/>
    </xf>
    <xf numFmtId="0" fontId="102" fillId="41" borderId="25" xfId="55" applyFont="1" applyFill="1" applyBorder="1" applyAlignment="1">
      <alignment horizontal="left" vertical="top" wrapText="1"/>
      <protection/>
    </xf>
    <xf numFmtId="0" fontId="102" fillId="41" borderId="17" xfId="55" applyFont="1" applyFill="1" applyBorder="1" applyAlignment="1">
      <alignment horizontal="left" vertical="top" wrapText="1"/>
      <protection/>
    </xf>
    <xf numFmtId="0" fontId="102" fillId="41" borderId="26" xfId="55" applyFont="1" applyFill="1" applyBorder="1" applyAlignment="1">
      <alignment horizontal="left" vertical="top" wrapText="1"/>
      <protection/>
    </xf>
    <xf numFmtId="0" fontId="0" fillId="34" borderId="21" xfId="55" applyFont="1" applyFill="1" applyBorder="1" applyAlignment="1">
      <alignment horizontal="center"/>
      <protection/>
    </xf>
    <xf numFmtId="0" fontId="0" fillId="34" borderId="22" xfId="55" applyFont="1" applyFill="1" applyBorder="1" applyAlignment="1">
      <alignment horizontal="center"/>
      <protection/>
    </xf>
    <xf numFmtId="0" fontId="0" fillId="34" borderId="15" xfId="55" applyFont="1" applyFill="1" applyBorder="1" applyAlignment="1">
      <alignment horizontal="center"/>
      <protection/>
    </xf>
    <xf numFmtId="0" fontId="0" fillId="34" borderId="12" xfId="55" applyFont="1" applyFill="1" applyBorder="1" applyAlignment="1">
      <alignment horizontal="center"/>
      <protection/>
    </xf>
    <xf numFmtId="0" fontId="17" fillId="34" borderId="0" xfId="55" applyFont="1" applyFill="1" applyAlignment="1">
      <alignment horizontal="left" wrapText="1"/>
      <protection/>
    </xf>
    <xf numFmtId="0" fontId="5" fillId="41" borderId="25" xfId="55" applyFont="1" applyFill="1" applyBorder="1" applyAlignment="1">
      <alignment horizontal="left" vertical="top" wrapText="1"/>
      <protection/>
    </xf>
    <xf numFmtId="0" fontId="5" fillId="41" borderId="17" xfId="55" applyFont="1" applyFill="1" applyBorder="1" applyAlignment="1">
      <alignment horizontal="left" vertical="top" wrapText="1"/>
      <protection/>
    </xf>
    <xf numFmtId="0" fontId="5" fillId="41" borderId="26" xfId="55" applyFont="1" applyFill="1" applyBorder="1" applyAlignment="1">
      <alignment horizontal="left" vertical="top" wrapText="1"/>
      <protection/>
    </xf>
    <xf numFmtId="0" fontId="15" fillId="34" borderId="0" xfId="55" applyFont="1" applyFill="1" applyBorder="1" applyAlignment="1">
      <alignment horizontal="justify" wrapText="1"/>
      <protection/>
    </xf>
    <xf numFmtId="0" fontId="15" fillId="34" borderId="25" xfId="55" applyFont="1" applyFill="1" applyBorder="1" applyAlignment="1">
      <alignment horizontal="center" wrapText="1"/>
      <protection/>
    </xf>
    <xf numFmtId="0" fontId="15" fillId="34" borderId="17" xfId="55" applyFont="1" applyFill="1" applyBorder="1" applyAlignment="1">
      <alignment horizontal="center" wrapText="1"/>
      <protection/>
    </xf>
    <xf numFmtId="0" fontId="15" fillId="34" borderId="26" xfId="55" applyFont="1" applyFill="1" applyBorder="1" applyAlignment="1">
      <alignment horizontal="center" wrapText="1"/>
      <protection/>
    </xf>
    <xf numFmtId="0" fontId="102" fillId="41" borderId="25" xfId="55" applyFont="1" applyFill="1" applyBorder="1" applyAlignment="1" quotePrefix="1">
      <alignment horizontal="left" vertical="top" wrapText="1"/>
      <protection/>
    </xf>
    <xf numFmtId="0" fontId="102" fillId="41" borderId="17" xfId="55" applyFont="1" applyFill="1" applyBorder="1" applyAlignment="1" quotePrefix="1">
      <alignment horizontal="left" vertical="top" wrapText="1"/>
      <protection/>
    </xf>
    <xf numFmtId="0" fontId="102" fillId="41" borderId="26" xfId="55" applyFont="1" applyFill="1" applyBorder="1" applyAlignment="1" quotePrefix="1">
      <alignment horizontal="left" vertical="top" wrapText="1"/>
      <protection/>
    </xf>
    <xf numFmtId="0" fontId="15" fillId="34" borderId="15" xfId="55" applyFont="1" applyFill="1" applyBorder="1" applyAlignment="1">
      <alignment horizontal="left"/>
      <protection/>
    </xf>
    <xf numFmtId="0" fontId="15" fillId="34" borderId="12" xfId="55" applyFont="1" applyFill="1" applyBorder="1" applyAlignment="1">
      <alignment horizontal="left"/>
      <protection/>
    </xf>
    <xf numFmtId="0" fontId="106" fillId="41" borderId="17" xfId="55" applyFont="1" applyFill="1" applyBorder="1" applyAlignment="1" quotePrefix="1">
      <alignment horizontal="left" vertical="top" wrapText="1"/>
      <protection/>
    </xf>
    <xf numFmtId="0" fontId="106" fillId="41" borderId="26" xfId="55" applyFont="1" applyFill="1" applyBorder="1" applyAlignment="1" quotePrefix="1">
      <alignment horizontal="left" vertical="top" wrapText="1"/>
      <protection/>
    </xf>
    <xf numFmtId="0" fontId="15" fillId="34" borderId="0" xfId="55" applyFont="1" applyFill="1" applyBorder="1" applyAlignment="1">
      <alignment horizontal="left" wrapText="1"/>
      <protection/>
    </xf>
    <xf numFmtId="0" fontId="15" fillId="34" borderId="0" xfId="55" applyFont="1" applyFill="1" applyBorder="1" applyAlignment="1">
      <alignment horizontal="left"/>
      <protection/>
    </xf>
    <xf numFmtId="0" fontId="15" fillId="34" borderId="0" xfId="55" applyFont="1" applyFill="1" applyBorder="1" applyAlignment="1">
      <alignment horizontal="left" vertical="center" wrapText="1"/>
      <protection/>
    </xf>
    <xf numFmtId="0" fontId="15" fillId="34" borderId="0" xfId="55" applyFont="1" applyFill="1" applyAlignment="1">
      <alignment horizontal="justify" vertical="justify" wrapText="1"/>
      <protection/>
    </xf>
    <xf numFmtId="0" fontId="15" fillId="34" borderId="18" xfId="55" applyFont="1" applyFill="1" applyBorder="1" applyAlignment="1">
      <alignment horizontal="center" wrapText="1"/>
      <protection/>
    </xf>
    <xf numFmtId="0" fontId="15" fillId="34" borderId="19" xfId="55" applyFont="1" applyFill="1" applyBorder="1" applyAlignment="1">
      <alignment horizontal="center" wrapText="1"/>
      <protection/>
    </xf>
    <xf numFmtId="0" fontId="15" fillId="34" borderId="20" xfId="55" applyFont="1" applyFill="1" applyBorder="1" applyAlignment="1">
      <alignment horizontal="center" wrapText="1"/>
      <protection/>
    </xf>
    <xf numFmtId="0" fontId="17" fillId="34" borderId="11" xfId="55" applyFont="1" applyFill="1" applyBorder="1" applyAlignment="1">
      <alignment horizontal="justify" wrapText="1"/>
      <protection/>
    </xf>
    <xf numFmtId="0" fontId="128" fillId="41" borderId="21" xfId="55" applyFont="1" applyFill="1" applyBorder="1" applyAlignment="1">
      <alignment horizontal="left" vertical="top" wrapText="1"/>
      <protection/>
    </xf>
    <xf numFmtId="0" fontId="128" fillId="41" borderId="22" xfId="55" applyFont="1" applyFill="1" applyBorder="1" applyAlignment="1">
      <alignment horizontal="left" vertical="top" wrapText="1"/>
      <protection/>
    </xf>
    <xf numFmtId="0" fontId="128" fillId="41" borderId="10" xfId="55" applyFont="1" applyFill="1" applyBorder="1" applyAlignment="1">
      <alignment horizontal="left" vertical="top" wrapText="1"/>
      <protection/>
    </xf>
    <xf numFmtId="0" fontId="128" fillId="41" borderId="11" xfId="55" applyFont="1" applyFill="1" applyBorder="1" applyAlignment="1">
      <alignment horizontal="left" vertical="top" wrapText="1"/>
      <protection/>
    </xf>
    <xf numFmtId="0" fontId="128" fillId="41" borderId="0" xfId="55" applyFont="1" applyFill="1" applyBorder="1" applyAlignment="1">
      <alignment horizontal="left" vertical="top" wrapText="1"/>
      <protection/>
    </xf>
    <xf numFmtId="0" fontId="128" fillId="41" borderId="14" xfId="55" applyFont="1" applyFill="1" applyBorder="1" applyAlignment="1">
      <alignment horizontal="left" vertical="top" wrapText="1"/>
      <protection/>
    </xf>
    <xf numFmtId="0" fontId="128" fillId="41" borderId="18" xfId="55" applyFont="1" applyFill="1" applyBorder="1" applyAlignment="1">
      <alignment horizontal="left" vertical="top" wrapText="1"/>
      <protection/>
    </xf>
    <xf numFmtId="0" fontId="128" fillId="41" borderId="19" xfId="55" applyFont="1" applyFill="1" applyBorder="1" applyAlignment="1">
      <alignment horizontal="left" vertical="top" wrapText="1"/>
      <protection/>
    </xf>
    <xf numFmtId="0" fontId="128" fillId="41" borderId="20" xfId="55" applyFont="1" applyFill="1" applyBorder="1" applyAlignment="1">
      <alignment horizontal="left" vertical="top" wrapText="1"/>
      <protection/>
    </xf>
    <xf numFmtId="0" fontId="129" fillId="41" borderId="21" xfId="55" applyFont="1" applyFill="1" applyBorder="1" applyAlignment="1">
      <alignment horizontal="left" vertical="top" wrapText="1"/>
      <protection/>
    </xf>
    <xf numFmtId="0" fontId="129" fillId="41" borderId="22" xfId="55" applyFont="1" applyFill="1" applyBorder="1" applyAlignment="1">
      <alignment horizontal="left" vertical="top" wrapText="1"/>
      <protection/>
    </xf>
    <xf numFmtId="0" fontId="129" fillId="41" borderId="10" xfId="55" applyFont="1" applyFill="1" applyBorder="1" applyAlignment="1">
      <alignment horizontal="left" vertical="top" wrapText="1"/>
      <protection/>
    </xf>
    <xf numFmtId="0" fontId="129" fillId="41" borderId="18" xfId="55" applyFont="1" applyFill="1" applyBorder="1" applyAlignment="1">
      <alignment horizontal="left" vertical="top" wrapText="1"/>
      <protection/>
    </xf>
    <xf numFmtId="0" fontId="129" fillId="41" borderId="19" xfId="55" applyFont="1" applyFill="1" applyBorder="1" applyAlignment="1">
      <alignment horizontal="left" vertical="top" wrapText="1"/>
      <protection/>
    </xf>
    <xf numFmtId="0" fontId="129" fillId="41" borderId="20" xfId="55" applyFont="1" applyFill="1" applyBorder="1" applyAlignment="1">
      <alignment horizontal="left" vertical="top" wrapText="1"/>
      <protection/>
    </xf>
    <xf numFmtId="0" fontId="15" fillId="34" borderId="0" xfId="55" applyFont="1" applyFill="1" applyBorder="1" applyAlignment="1">
      <alignment horizontal="left" vertical="top" wrapText="1"/>
      <protection/>
    </xf>
    <xf numFmtId="0" fontId="102" fillId="41" borderId="11" xfId="55" applyFont="1" applyFill="1" applyBorder="1" applyAlignment="1">
      <alignment horizontal="left" vertical="top" wrapText="1"/>
      <protection/>
    </xf>
    <xf numFmtId="0" fontId="102" fillId="41" borderId="0" xfId="55" applyFont="1" applyFill="1" applyBorder="1" applyAlignment="1">
      <alignment horizontal="left" vertical="top" wrapText="1"/>
      <protection/>
    </xf>
    <xf numFmtId="0" fontId="102" fillId="41" borderId="14" xfId="55" applyFont="1" applyFill="1" applyBorder="1" applyAlignment="1">
      <alignment horizontal="left" vertical="top" wrapText="1"/>
      <protection/>
    </xf>
    <xf numFmtId="0" fontId="15" fillId="34" borderId="0" xfId="57" applyFont="1" applyFill="1" applyAlignment="1">
      <alignment horizontal="justify" vertical="top" wrapText="1"/>
      <protection/>
    </xf>
    <xf numFmtId="0" fontId="21" fillId="34" borderId="0" xfId="55" applyFont="1" applyFill="1" applyBorder="1" applyAlignment="1">
      <alignment horizontal="center" vertical="center"/>
      <protection/>
    </xf>
    <xf numFmtId="0" fontId="15" fillId="34" borderId="11" xfId="55" applyFont="1" applyFill="1" applyBorder="1" applyAlignment="1">
      <alignment horizontal="center"/>
      <protection/>
    </xf>
    <xf numFmtId="0" fontId="15" fillId="34" borderId="0" xfId="55" applyFont="1" applyFill="1" applyBorder="1" applyAlignment="1">
      <alignment horizontal="center"/>
      <protection/>
    </xf>
    <xf numFmtId="0" fontId="15" fillId="34" borderId="14" xfId="55" applyFont="1" applyFill="1" applyBorder="1" applyAlignment="1">
      <alignment horizontal="center"/>
      <protection/>
    </xf>
    <xf numFmtId="0" fontId="4" fillId="34" borderId="0" xfId="0" applyFont="1" applyFill="1" applyAlignment="1">
      <alignment horizontal="justify" vertical="top"/>
    </xf>
    <xf numFmtId="0" fontId="8" fillId="41" borderId="21" xfId="55" applyFont="1" applyFill="1" applyBorder="1" applyAlignment="1">
      <alignment horizontal="left" vertical="top" wrapText="1"/>
      <protection/>
    </xf>
    <xf numFmtId="0" fontId="8" fillId="41" borderId="22" xfId="55" applyFont="1" applyFill="1" applyBorder="1" applyAlignment="1">
      <alignment horizontal="left" vertical="top" wrapText="1"/>
      <protection/>
    </xf>
    <xf numFmtId="0" fontId="8" fillId="41" borderId="10" xfId="55" applyFont="1" applyFill="1" applyBorder="1" applyAlignment="1">
      <alignment horizontal="left" vertical="top" wrapText="1"/>
      <protection/>
    </xf>
    <xf numFmtId="0" fontId="8" fillId="41" borderId="11" xfId="55" applyFont="1" applyFill="1" applyBorder="1" applyAlignment="1">
      <alignment horizontal="left" vertical="top" wrapText="1"/>
      <protection/>
    </xf>
    <xf numFmtId="0" fontId="8" fillId="41" borderId="0" xfId="55" applyFont="1" applyFill="1" applyBorder="1" applyAlignment="1">
      <alignment horizontal="left" vertical="top" wrapText="1"/>
      <protection/>
    </xf>
    <xf numFmtId="0" fontId="8" fillId="41" borderId="14" xfId="55" applyFont="1" applyFill="1" applyBorder="1" applyAlignment="1">
      <alignment horizontal="left" vertical="top" wrapText="1"/>
      <protection/>
    </xf>
    <xf numFmtId="0" fontId="8" fillId="41" borderId="18" xfId="55" applyFont="1" applyFill="1" applyBorder="1" applyAlignment="1">
      <alignment horizontal="left" vertical="top" wrapText="1"/>
      <protection/>
    </xf>
    <xf numFmtId="0" fontId="8" fillId="41" borderId="19" xfId="55" applyFont="1" applyFill="1" applyBorder="1" applyAlignment="1">
      <alignment horizontal="left" vertical="top" wrapText="1"/>
      <protection/>
    </xf>
    <xf numFmtId="0" fontId="8" fillId="41" borderId="20" xfId="55" applyFont="1" applyFill="1" applyBorder="1" applyAlignment="1">
      <alignment horizontal="left" vertical="top" wrapText="1"/>
      <protection/>
    </xf>
    <xf numFmtId="21" fontId="15" fillId="34" borderId="0" xfId="55" applyNumberFormat="1" applyFont="1" applyFill="1" applyAlignment="1" quotePrefix="1">
      <alignment horizontal="right" vertical="top"/>
      <protection/>
    </xf>
    <xf numFmtId="0" fontId="15" fillId="34" borderId="0" xfId="55" applyFont="1" applyFill="1" applyAlignment="1" quotePrefix="1">
      <alignment horizontal="right" vertical="top"/>
      <protection/>
    </xf>
    <xf numFmtId="0" fontId="15" fillId="34" borderId="0" xfId="55" applyFont="1" applyFill="1" applyBorder="1" applyAlignment="1" quotePrefix="1">
      <alignment horizontal="right" vertical="top"/>
      <protection/>
    </xf>
    <xf numFmtId="0" fontId="15" fillId="34" borderId="0" xfId="55" applyFont="1" applyFill="1" applyAlignment="1">
      <alignment horizontal="right" vertical="top"/>
      <protection/>
    </xf>
    <xf numFmtId="21" fontId="15" fillId="34" borderId="0" xfId="55" applyNumberFormat="1" applyFont="1" applyFill="1" applyAlignment="1" quotePrefix="1">
      <alignment horizontal="right" vertical="top" wrapText="1"/>
      <protection/>
    </xf>
    <xf numFmtId="0" fontId="15" fillId="34" borderId="0" xfId="0" applyFont="1" applyFill="1" applyAlignment="1" quotePrefix="1">
      <alignment horizontal="right" vertical="top"/>
    </xf>
    <xf numFmtId="0" fontId="15" fillId="34" borderId="0" xfId="0" applyFont="1" applyFill="1" applyAlignment="1">
      <alignment horizontal="right" vertical="top"/>
    </xf>
    <xf numFmtId="0" fontId="0" fillId="33" borderId="0" xfId="0" applyFont="1" applyFill="1" applyAlignment="1">
      <alignment horizontal="left" vertical="top" wrapText="1"/>
    </xf>
    <xf numFmtId="0" fontId="15" fillId="33" borderId="0" xfId="0" applyFont="1" applyFill="1" applyAlignment="1">
      <alignment horizontal="justify" vertical="top" wrapText="1"/>
    </xf>
    <xf numFmtId="0" fontId="15" fillId="33" borderId="0" xfId="0" applyFont="1" applyFill="1" applyBorder="1" applyAlignment="1">
      <alignment horizontal="left" wrapText="1"/>
    </xf>
    <xf numFmtId="0" fontId="0" fillId="33" borderId="0" xfId="0" applyFont="1" applyFill="1" applyBorder="1" applyAlignment="1">
      <alignment horizontal="center"/>
    </xf>
    <xf numFmtId="0" fontId="15" fillId="33" borderId="0" xfId="56" applyFont="1" applyFill="1" applyAlignment="1">
      <alignment horizontal="left" vertical="top" wrapText="1"/>
      <protection/>
    </xf>
    <xf numFmtId="0" fontId="15" fillId="33" borderId="0" xfId="56" applyFont="1" applyFill="1" applyBorder="1" applyAlignment="1">
      <alignment horizontal="justify" vertical="top" wrapText="1"/>
      <protection/>
    </xf>
    <xf numFmtId="0" fontId="15" fillId="33" borderId="0" xfId="56" applyFont="1" applyFill="1" applyAlignment="1">
      <alignment horizontal="justify" vertical="top" wrapText="1"/>
      <protection/>
    </xf>
    <xf numFmtId="0" fontId="15" fillId="33" borderId="0" xfId="0" applyFont="1" applyFill="1" applyAlignment="1">
      <alignment horizontal="left" vertical="top" wrapText="1"/>
    </xf>
    <xf numFmtId="0" fontId="15" fillId="33" borderId="0" xfId="56" applyFont="1" applyFill="1" applyBorder="1" applyAlignment="1">
      <alignment horizontal="left" vertical="top" wrapText="1"/>
      <protection/>
    </xf>
    <xf numFmtId="0" fontId="21" fillId="33" borderId="0" xfId="0" applyFont="1" applyFill="1" applyBorder="1" applyAlignment="1">
      <alignment horizontal="center" vertical="center"/>
    </xf>
    <xf numFmtId="0" fontId="15" fillId="33" borderId="17" xfId="0" applyFont="1" applyFill="1" applyBorder="1" applyAlignment="1">
      <alignment horizontal="center" vertical="top" wrapText="1"/>
    </xf>
    <xf numFmtId="0" fontId="15" fillId="33" borderId="26" xfId="0" applyFont="1" applyFill="1" applyBorder="1" applyAlignment="1">
      <alignment horizontal="center" vertical="top" wrapText="1"/>
    </xf>
    <xf numFmtId="0" fontId="15" fillId="33" borderId="21" xfId="55" applyFont="1" applyFill="1" applyBorder="1" applyAlignment="1">
      <alignment horizontal="center"/>
      <protection/>
    </xf>
    <xf numFmtId="0" fontId="15" fillId="33" borderId="22" xfId="55" applyFont="1" applyFill="1" applyBorder="1" applyAlignment="1">
      <alignment horizontal="center"/>
      <protection/>
    </xf>
    <xf numFmtId="0" fontId="15" fillId="33" borderId="10" xfId="55" applyFont="1" applyFill="1" applyBorder="1" applyAlignment="1">
      <alignment horizontal="center"/>
      <protection/>
    </xf>
    <xf numFmtId="0" fontId="15" fillId="33" borderId="11" xfId="55" applyFont="1" applyFill="1" applyBorder="1" applyAlignment="1">
      <alignment horizontal="center"/>
      <protection/>
    </xf>
    <xf numFmtId="0" fontId="15" fillId="33" borderId="0" xfId="55" applyFont="1" applyFill="1" applyBorder="1" applyAlignment="1">
      <alignment horizontal="center"/>
      <protection/>
    </xf>
    <xf numFmtId="0" fontId="15" fillId="33" borderId="14" xfId="55" applyFont="1" applyFill="1" applyBorder="1" applyAlignment="1">
      <alignment horizontal="center"/>
      <protection/>
    </xf>
    <xf numFmtId="0" fontId="15" fillId="33" borderId="0" xfId="0" applyFont="1" applyFill="1" applyBorder="1" applyAlignment="1">
      <alignment horizontal="justify" vertical="top" wrapText="1"/>
    </xf>
    <xf numFmtId="0" fontId="15" fillId="33" borderId="18" xfId="55" applyFont="1" applyFill="1" applyBorder="1" applyAlignment="1">
      <alignment horizontal="center"/>
      <protection/>
    </xf>
    <xf numFmtId="0" fontId="15" fillId="33" borderId="19" xfId="55" applyFont="1" applyFill="1" applyBorder="1" applyAlignment="1">
      <alignment horizontal="center"/>
      <protection/>
    </xf>
    <xf numFmtId="0" fontId="15" fillId="33" borderId="20" xfId="55" applyFont="1" applyFill="1" applyBorder="1" applyAlignment="1">
      <alignment horizontal="center"/>
      <protection/>
    </xf>
    <xf numFmtId="0" fontId="15" fillId="33" borderId="0" xfId="55" applyFont="1" applyFill="1" applyAlignment="1">
      <alignment horizontal="center"/>
      <protection/>
    </xf>
    <xf numFmtId="0" fontId="15" fillId="33" borderId="0" xfId="0" applyFont="1" applyFill="1" applyAlignment="1">
      <alignment horizontal="right"/>
    </xf>
    <xf numFmtId="0" fontId="15" fillId="33" borderId="0" xfId="0" applyFont="1" applyFill="1" applyAlignment="1">
      <alignment horizontal="center"/>
    </xf>
    <xf numFmtId="0" fontId="15" fillId="33" borderId="0" xfId="0" applyFont="1" applyFill="1" applyAlignment="1">
      <alignment horizontal="justify" vertical="top"/>
    </xf>
    <xf numFmtId="0" fontId="15" fillId="33" borderId="0" xfId="0" applyFont="1" applyFill="1" applyAlignment="1">
      <alignment horizontal="justify" wrapText="1"/>
    </xf>
    <xf numFmtId="0" fontId="76" fillId="0" borderId="38" xfId="56" applyBorder="1" applyAlignment="1">
      <alignment horizontal="center"/>
      <protection/>
    </xf>
    <xf numFmtId="0" fontId="76" fillId="0" borderId="26" xfId="56" applyBorder="1" applyAlignment="1">
      <alignment horizontal="center"/>
      <protection/>
    </xf>
    <xf numFmtId="0" fontId="24" fillId="36" borderId="25" xfId="56" applyFont="1" applyFill="1" applyBorder="1" applyAlignment="1">
      <alignment horizontal="center" vertical="center" wrapText="1"/>
      <protection/>
    </xf>
    <xf numFmtId="0" fontId="24" fillId="36" borderId="17" xfId="56" applyFont="1" applyFill="1" applyBorder="1" applyAlignment="1">
      <alignment horizontal="center" vertical="center" wrapText="1"/>
      <protection/>
    </xf>
    <xf numFmtId="0" fontId="24" fillId="36" borderId="26" xfId="56" applyFont="1" applyFill="1" applyBorder="1" applyAlignment="1">
      <alignment horizontal="center" vertical="center" wrapText="1"/>
      <protection/>
    </xf>
    <xf numFmtId="0" fontId="130" fillId="0" borderId="19" xfId="55" applyFont="1" applyBorder="1" applyAlignment="1">
      <alignment horizontal="center"/>
      <protection/>
    </xf>
    <xf numFmtId="0" fontId="114" fillId="38" borderId="25" xfId="56" applyFont="1" applyFill="1" applyBorder="1" applyAlignment="1">
      <alignment horizontal="center" vertical="top" wrapText="1"/>
      <protection/>
    </xf>
    <xf numFmtId="0" fontId="114" fillId="38" borderId="26" xfId="56" applyFont="1" applyFill="1" applyBorder="1" applyAlignment="1">
      <alignment horizontal="center" vertical="top" wrapText="1"/>
      <protection/>
    </xf>
    <xf numFmtId="0" fontId="127" fillId="43" borderId="33" xfId="56" applyFont="1" applyFill="1" applyBorder="1" applyAlignment="1">
      <alignment horizontal="center" vertical="center"/>
      <protection/>
    </xf>
    <xf numFmtId="0" fontId="127" fillId="43" borderId="34" xfId="56" applyFont="1" applyFill="1" applyBorder="1" applyAlignment="1">
      <alignment horizontal="center" vertical="center"/>
      <protection/>
    </xf>
    <xf numFmtId="0" fontId="127" fillId="43" borderId="35" xfId="56" applyFont="1" applyFill="1" applyBorder="1" applyAlignment="1">
      <alignment horizontal="center" vertical="center"/>
      <protection/>
    </xf>
    <xf numFmtId="0" fontId="115" fillId="38" borderId="36" xfId="56" applyFont="1" applyFill="1" applyBorder="1" applyAlignment="1" quotePrefix="1">
      <alignment horizontal="center" vertical="top" wrapText="1"/>
      <protection/>
    </xf>
    <xf numFmtId="0" fontId="115" fillId="38" borderId="37" xfId="56" applyFont="1" applyFill="1" applyBorder="1" applyAlignment="1" quotePrefix="1">
      <alignment horizontal="center" vertical="top" wrapText="1"/>
      <protection/>
    </xf>
    <xf numFmtId="0" fontId="114" fillId="40" borderId="25" xfId="56" applyFont="1" applyFill="1" applyBorder="1" applyAlignment="1">
      <alignment horizontal="left" vertical="center" wrapText="1"/>
      <protection/>
    </xf>
    <xf numFmtId="0" fontId="114" fillId="40" borderId="26" xfId="56" applyFont="1" applyFill="1" applyBorder="1" applyAlignment="1">
      <alignment horizontal="left" vertical="center" wrapText="1"/>
      <protection/>
    </xf>
    <xf numFmtId="0" fontId="127" fillId="0" borderId="0" xfId="56" applyFont="1" applyFill="1" applyBorder="1" applyAlignment="1">
      <alignment horizontal="left"/>
      <protection/>
    </xf>
    <xf numFmtId="0" fontId="114" fillId="40" borderId="18" xfId="56" applyFont="1" applyFill="1" applyBorder="1" applyAlignment="1">
      <alignment horizontal="left" vertical="center" wrapText="1"/>
      <protection/>
    </xf>
    <xf numFmtId="0" fontId="114" fillId="40" borderId="20" xfId="56" applyFont="1" applyFill="1" applyBorder="1" applyAlignment="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3 2" xfId="57"/>
    <cellStyle name="Note" xfId="58"/>
    <cellStyle name="Output" xfId="59"/>
    <cellStyle name="Percent" xfId="60"/>
    <cellStyle name="Percent 2" xfId="61"/>
    <cellStyle name="Title" xfId="62"/>
    <cellStyle name="Total" xfId="63"/>
    <cellStyle name="Warning Text" xfId="64"/>
  </cellStyles>
  <dxfs count="79">
    <dxf>
      <font>
        <color theme="0"/>
      </font>
      <fill>
        <patternFill>
          <bgColor theme="0"/>
        </patternFill>
      </fill>
      <border>
        <left style="thin">
          <color theme="0"/>
        </left>
        <right style="thin">
          <color theme="0"/>
        </right>
        <top style="thin">
          <color theme="0"/>
        </top>
        <bottom style="thin">
          <color theme="0"/>
        </bottom>
      </border>
    </dxf>
    <dxf>
      <font>
        <color theme="0"/>
      </font>
      <fill>
        <patternFill>
          <fgColor theme="0"/>
        </patternFill>
      </fill>
      <border>
        <left/>
        <right/>
        <top/>
        <bottom/>
      </border>
    </dxf>
    <dxf>
      <font>
        <color theme="0"/>
      </font>
      <fill>
        <patternFill>
          <fgColor theme="0"/>
        </patternFill>
      </fill>
      <border>
        <left/>
        <right/>
        <top/>
        <bottom/>
      </border>
    </dxf>
    <dxf>
      <font>
        <color theme="0"/>
      </font>
      <border>
        <left/>
        <right/>
        <top/>
        <bottom/>
      </border>
    </dxf>
    <dxf>
      <font>
        <color theme="0"/>
      </font>
      <border>
        <left/>
        <right/>
        <top/>
        <bottom/>
      </border>
    </dxf>
    <dxf>
      <font>
        <color theme="0"/>
      </font>
      <fill>
        <patternFill>
          <bgColor theme="0"/>
        </patternFill>
      </fill>
      <border>
        <left/>
        <right/>
        <top/>
        <bottom/>
      </border>
    </dxf>
    <dxf>
      <font>
        <color theme="0"/>
      </font>
      <fill>
        <patternFill>
          <fgColor theme="0"/>
          <bgColor theme="0"/>
        </patternFill>
      </fill>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fgColor theme="0"/>
          <bgColor theme="0"/>
        </patternFill>
      </fill>
      <border>
        <left/>
        <right/>
        <top/>
        <bottom/>
      </border>
    </dxf>
    <dxf>
      <font>
        <color theme="0"/>
      </font>
      <fill>
        <patternFill>
          <fgColor theme="0"/>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fgColor theme="0"/>
        </patternFill>
      </fill>
      <border>
        <left/>
        <right/>
        <top/>
        <bottom/>
      </border>
    </dxf>
    <dxf>
      <font>
        <color theme="0"/>
      </font>
      <border>
        <left/>
        <right/>
        <top/>
        <bottom/>
      </border>
    </dxf>
    <dxf>
      <font>
        <color theme="0"/>
      </font>
      <fill>
        <patternFill>
          <fgColor theme="0"/>
        </patternFill>
      </fill>
      <border>
        <left/>
        <right/>
        <top/>
        <bottom/>
      </border>
    </dxf>
    <dxf>
      <font>
        <color theme="0"/>
      </font>
      <fill>
        <patternFill patternType="solid">
          <fgColor theme="0"/>
          <bgColor theme="0"/>
        </patternFill>
      </fill>
      <border>
        <left/>
        <right/>
        <top/>
        <bottom/>
      </border>
    </dxf>
    <dxf>
      <font>
        <color theme="0"/>
      </font>
      <fill>
        <patternFill>
          <fgColor theme="0"/>
          <bgColor theme="0"/>
        </patternFill>
      </fill>
      <border>
        <left/>
        <right/>
        <top/>
        <bottom/>
      </border>
    </dxf>
    <dxf>
      <font>
        <color theme="0"/>
      </font>
      <border>
        <left/>
        <right/>
        <top/>
        <bottom/>
      </border>
    </dxf>
    <dxf>
      <font>
        <color theme="0"/>
      </font>
      <fill>
        <patternFill>
          <fgColor theme="0"/>
          <bgColor theme="0"/>
        </patternFill>
      </fill>
      <border>
        <left/>
        <right/>
        <top/>
        <bottom/>
      </border>
    </dxf>
    <dxf>
      <font>
        <color theme="0"/>
      </font>
      <fill>
        <patternFill>
          <fgColor theme="0"/>
          <bgColor theme="0"/>
        </patternFill>
      </fill>
      <border>
        <left/>
        <right/>
        <top/>
        <bottom/>
      </border>
    </dxf>
    <dxf>
      <font>
        <color theme="0"/>
      </font>
      <border>
        <left/>
        <right/>
        <top/>
        <bottom/>
      </border>
    </dxf>
    <dxf>
      <font>
        <color theme="0"/>
      </font>
      <border>
        <left/>
        <right/>
        <top/>
        <bottom/>
      </border>
    </dxf>
    <dxf>
      <font>
        <color theme="0"/>
      </font>
      <border>
        <left/>
        <right/>
        <top/>
        <bottom/>
      </border>
    </dxf>
    <dxf>
      <font>
        <color theme="0"/>
      </font>
      <fill>
        <patternFill>
          <fgColor theme="0"/>
        </patternFill>
      </fill>
      <border>
        <left/>
        <right/>
        <top/>
        <bottom/>
      </border>
    </dxf>
    <dxf>
      <font>
        <color theme="0"/>
      </font>
      <fill>
        <patternFill>
          <bgColor theme="0"/>
        </patternFill>
      </fill>
      <border>
        <left/>
        <right/>
        <top/>
        <bottom/>
      </border>
    </dxf>
    <dxf>
      <font>
        <color theme="0"/>
      </font>
      <border>
        <left/>
        <right/>
        <top/>
        <bottom/>
      </border>
    </dxf>
    <dxf>
      <font>
        <color theme="0"/>
      </font>
      <border>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p\AppData\Local\Temp\INSTRUMEN%20PENGAWASAN%20FINAL\KEPKA%2053%20TAHUN%202018\FORM%20INTERNAL%20REVISI%20(03_05_2018)\FORMULIR%20D\FORMULUR%20D1\FORMULIR%20D1%20(NILAI)%20-%20UP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INSTRUMEN\2.%20INSTRUMEN%20PENGAWASAN%20FINAL\KEPKA%20160%20TAHUN%202020\3.2.%20FORM%20ASKI%20KL_UNIT%20KEARSIP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PENCIPTAAN ARSIP (D.1.1.A) UP"/>
      <sheetName val="PEMBERKASAN (C.1.2)_UP"/>
      <sheetName val="ARSIP VITAL(D.1.3) UP"/>
      <sheetName val="ARSIP TERJAGA(D.1.4) UP"/>
      <sheetName val="LAY ARSIP DINAMIS (D.1.7.A) UP"/>
      <sheetName val="PEMINDAHAN (D.1.8.A) UP"/>
      <sheetName val="ARSIPARIS (D.2.1) UP"/>
      <sheetName val="PENGELOLA (D.2.2) UP"/>
      <sheetName val="RHAS UP"/>
      <sheetName val="BAB II (UP)"/>
      <sheetName val="REKAP NILAI UP"/>
      <sheetName val="REKAP NHP (UP)"/>
    </sheetNames>
    <sheetDataSet>
      <sheetData sheetId="0">
        <row r="18">
          <cell r="C18" t="str">
            <v>Unit Pengolah (UP)</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FTAR FORMULIR"/>
      <sheetName val="PENCIPTAAN ARSIP_UP"/>
      <sheetName val="PENGGUNAAN_UP"/>
      <sheetName val="PEMELIHARAAN_UP"/>
      <sheetName val="PENYUSUTAN_UP"/>
      <sheetName val="SDM_UP"/>
      <sheetName val="SARPRAS_UP"/>
      <sheetName val="REKAP NILAI UP "/>
      <sheetName val="PENCIPTAAN ARSIP_UK"/>
      <sheetName val="PENGGUNAAN_UK"/>
      <sheetName val="PEMELIHARAAN_UK"/>
      <sheetName val="PENYUSUTAN_UK"/>
      <sheetName val="SDM_UK"/>
      <sheetName val="SARPRAS_UK"/>
      <sheetName val="REKAP NILAI UK"/>
    </sheetNames>
    <sheetDataSet>
      <sheetData sheetId="12">
        <row r="193">
          <cell r="E193" t="str">
            <v> : ………………………….</v>
          </cell>
        </row>
        <row r="197">
          <cell r="E197" t="str">
            <v>1. …………………………</v>
          </cell>
          <cell r="H197" t="str">
            <v>: ……………………..</v>
          </cell>
        </row>
        <row r="199">
          <cell r="E199" t="str">
            <v>2. …………………………</v>
          </cell>
          <cell r="H199" t="str">
            <v>: ……………………..</v>
          </cell>
        </row>
        <row r="201">
          <cell r="E201" t="str">
            <v>3.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CFF"/>
  </sheetPr>
  <dimension ref="A1:C25"/>
  <sheetViews>
    <sheetView zoomScale="90" zoomScaleNormal="90" zoomScalePageLayoutView="0" workbookViewId="0" topLeftCell="A1">
      <selection activeCell="A1" sqref="A1:C1"/>
    </sheetView>
  </sheetViews>
  <sheetFormatPr defaultColWidth="11.421875" defaultRowHeight="12.75"/>
  <cols>
    <col min="1" max="1" width="4.7109375" style="680" customWidth="1"/>
    <col min="2" max="2" width="36.8515625" style="680" customWidth="1"/>
    <col min="3" max="3" width="48.7109375" style="680" customWidth="1"/>
    <col min="4" max="4" width="21.140625" style="680" customWidth="1"/>
    <col min="5" max="16384" width="11.421875" style="680" customWidth="1"/>
  </cols>
  <sheetData>
    <row r="1" spans="1:3" ht="15.75">
      <c r="A1" s="795" t="s">
        <v>500</v>
      </c>
      <c r="B1" s="795"/>
      <c r="C1" s="795"/>
    </row>
    <row r="3" spans="1:3" ht="15.75">
      <c r="A3" s="681" t="s">
        <v>366</v>
      </c>
      <c r="B3" s="681" t="s">
        <v>92</v>
      </c>
      <c r="C3" s="682" t="s">
        <v>394</v>
      </c>
    </row>
    <row r="4" spans="1:3" ht="15.75">
      <c r="A4" s="683" t="s">
        <v>393</v>
      </c>
      <c r="B4" s="798" t="s">
        <v>93</v>
      </c>
      <c r="C4" s="799"/>
    </row>
    <row r="5" spans="1:3" ht="15.75">
      <c r="A5" s="684" t="s">
        <v>400</v>
      </c>
      <c r="B5" s="796" t="s">
        <v>95</v>
      </c>
      <c r="C5" s="797"/>
    </row>
    <row r="6" spans="1:3" ht="15">
      <c r="A6" s="685"/>
      <c r="B6" s="686" t="s">
        <v>501</v>
      </c>
      <c r="C6" s="687" t="s">
        <v>395</v>
      </c>
    </row>
    <row r="7" spans="1:3" ht="15">
      <c r="A7" s="685"/>
      <c r="B7" s="686" t="s">
        <v>502</v>
      </c>
      <c r="C7" s="688" t="s">
        <v>396</v>
      </c>
    </row>
    <row r="8" spans="1:3" ht="15">
      <c r="A8" s="685"/>
      <c r="B8" s="686" t="s">
        <v>503</v>
      </c>
      <c r="C8" s="688" t="s">
        <v>397</v>
      </c>
    </row>
    <row r="9" spans="1:3" ht="15">
      <c r="A9" s="685"/>
      <c r="B9" s="686" t="s">
        <v>504</v>
      </c>
      <c r="C9" s="688" t="s">
        <v>398</v>
      </c>
    </row>
    <row r="10" spans="1:3" ht="15">
      <c r="A10" s="685"/>
      <c r="B10" s="686"/>
      <c r="C10" s="688"/>
    </row>
    <row r="11" spans="1:3" ht="15.75">
      <c r="A11" s="684" t="s">
        <v>401</v>
      </c>
      <c r="B11" s="796" t="s">
        <v>403</v>
      </c>
      <c r="C11" s="797"/>
    </row>
    <row r="12" spans="1:3" ht="15">
      <c r="A12" s="685"/>
      <c r="B12" s="686" t="s">
        <v>505</v>
      </c>
      <c r="C12" s="688" t="s">
        <v>96</v>
      </c>
    </row>
    <row r="13" spans="1:3" ht="18" customHeight="1">
      <c r="A13" s="685"/>
      <c r="B13" s="686" t="s">
        <v>506</v>
      </c>
      <c r="C13" s="688" t="s">
        <v>97</v>
      </c>
    </row>
    <row r="14" spans="1:3" ht="15">
      <c r="A14" s="685"/>
      <c r="B14" s="686"/>
      <c r="C14" s="688"/>
    </row>
    <row r="15" spans="1:3" ht="15.75">
      <c r="A15" s="689" t="s">
        <v>399</v>
      </c>
      <c r="B15" s="798" t="s">
        <v>94</v>
      </c>
      <c r="C15" s="799"/>
    </row>
    <row r="16" spans="1:3" ht="15.75">
      <c r="A16" s="684" t="s">
        <v>402</v>
      </c>
      <c r="B16" s="796" t="s">
        <v>95</v>
      </c>
      <c r="C16" s="797"/>
    </row>
    <row r="17" spans="1:3" ht="15">
      <c r="A17" s="685"/>
      <c r="B17" s="686" t="s">
        <v>507</v>
      </c>
      <c r="C17" s="687" t="s">
        <v>395</v>
      </c>
    </row>
    <row r="18" spans="1:3" ht="15">
      <c r="A18" s="685"/>
      <c r="B18" s="686" t="s">
        <v>508</v>
      </c>
      <c r="C18" s="688" t="s">
        <v>396</v>
      </c>
    </row>
    <row r="19" spans="1:3" ht="15">
      <c r="A19" s="685"/>
      <c r="B19" s="686" t="s">
        <v>509</v>
      </c>
      <c r="C19" s="688" t="s">
        <v>397</v>
      </c>
    </row>
    <row r="20" spans="1:3" ht="15">
      <c r="A20" s="685"/>
      <c r="B20" s="686" t="s">
        <v>510</v>
      </c>
      <c r="C20" s="688" t="s">
        <v>398</v>
      </c>
    </row>
    <row r="21" spans="1:3" ht="15">
      <c r="A21" s="685"/>
      <c r="B21" s="686"/>
      <c r="C21" s="688"/>
    </row>
    <row r="22" spans="1:3" ht="15.75">
      <c r="A22" s="684" t="s">
        <v>404</v>
      </c>
      <c r="B22" s="796" t="s">
        <v>403</v>
      </c>
      <c r="C22" s="797"/>
    </row>
    <row r="23" spans="1:3" ht="15">
      <c r="A23" s="685"/>
      <c r="B23" s="686" t="s">
        <v>511</v>
      </c>
      <c r="C23" s="688" t="s">
        <v>96</v>
      </c>
    </row>
    <row r="24" spans="1:3" ht="19.5" customHeight="1">
      <c r="A24" s="685"/>
      <c r="B24" s="686" t="s">
        <v>512</v>
      </c>
      <c r="C24" s="688" t="s">
        <v>97</v>
      </c>
    </row>
    <row r="25" spans="1:3" ht="15">
      <c r="A25" s="685"/>
      <c r="B25" s="686"/>
      <c r="C25" s="688"/>
    </row>
  </sheetData>
  <sheetProtection/>
  <mergeCells count="7">
    <mergeCell ref="A1:C1"/>
    <mergeCell ref="B5:C5"/>
    <mergeCell ref="B11:C11"/>
    <mergeCell ref="B16:C16"/>
    <mergeCell ref="B22:C22"/>
    <mergeCell ref="B4:C4"/>
    <mergeCell ref="B15:C15"/>
  </mergeCells>
  <printOptions/>
  <pageMargins left="0.4330708661417323" right="0.4330708661417323" top="0.4724409448818898" bottom="0.4724409448818898"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7C80"/>
  </sheetPr>
  <dimension ref="B1:Y80"/>
  <sheetViews>
    <sheetView zoomScalePageLayoutView="0" workbookViewId="0" topLeftCell="A1">
      <selection activeCell="A1" sqref="A1"/>
    </sheetView>
  </sheetViews>
  <sheetFormatPr defaultColWidth="11.421875" defaultRowHeight="12.75"/>
  <cols>
    <col min="1" max="2" width="4.28125" style="373" customWidth="1"/>
    <col min="3" max="3" width="5.00390625" style="373" customWidth="1"/>
    <col min="4" max="4" width="8.421875" style="373" customWidth="1"/>
    <col min="5" max="5" width="6.00390625" style="373" customWidth="1"/>
    <col min="6" max="7" width="29.7109375" style="373" customWidth="1"/>
    <col min="8" max="8" width="2.421875" style="373" customWidth="1"/>
    <col min="9" max="9" width="5.28125" style="373" customWidth="1"/>
    <col min="10" max="10" width="1.28515625" style="373" customWidth="1"/>
    <col min="11" max="11" width="4.8515625" style="397" customWidth="1"/>
    <col min="12" max="12" width="1.7109375" style="398" customWidth="1"/>
    <col min="13" max="13" width="1.1484375" style="398" customWidth="1"/>
    <col min="14" max="14" width="4.8515625" style="397" customWidth="1"/>
    <col min="15" max="15" width="6.8515625" style="373" customWidth="1"/>
    <col min="16" max="16" width="7.140625" style="373" customWidth="1"/>
    <col min="17" max="17" width="10.8515625" style="124" customWidth="1"/>
    <col min="18" max="18" width="2.28125" style="124" customWidth="1"/>
    <col min="19" max="19" width="11.421875" style="124" customWidth="1"/>
    <col min="20" max="16384" width="11.421875" style="373" customWidth="1"/>
  </cols>
  <sheetData>
    <row r="1" spans="2:15" ht="15.75">
      <c r="B1" s="872" t="s">
        <v>718</v>
      </c>
      <c r="C1" s="872"/>
      <c r="D1" s="872"/>
      <c r="E1" s="872"/>
      <c r="F1" s="872"/>
      <c r="G1" s="872"/>
      <c r="H1" s="872"/>
      <c r="I1" s="872"/>
      <c r="J1" s="872"/>
      <c r="K1" s="872"/>
      <c r="L1" s="872"/>
      <c r="M1" s="872"/>
      <c r="N1" s="872"/>
      <c r="O1" s="872"/>
    </row>
    <row r="3" spans="2:15" ht="57.75" customHeight="1">
      <c r="B3" s="865" t="s">
        <v>719</v>
      </c>
      <c r="C3" s="866"/>
      <c r="D3" s="866"/>
      <c r="E3" s="866"/>
      <c r="F3" s="866"/>
      <c r="G3" s="866"/>
      <c r="H3" s="866"/>
      <c r="I3" s="866"/>
      <c r="J3" s="866"/>
      <c r="K3" s="866"/>
      <c r="L3" s="866"/>
      <c r="M3" s="866"/>
      <c r="N3" s="866"/>
      <c r="O3" s="867"/>
    </row>
    <row r="5" spans="2:15" ht="15.75">
      <c r="B5" s="1000"/>
      <c r="C5" s="1001"/>
      <c r="D5" s="1001"/>
      <c r="E5" s="1001"/>
      <c r="F5" s="1001"/>
      <c r="G5" s="1001"/>
      <c r="H5" s="1001"/>
      <c r="I5" s="1001"/>
      <c r="J5" s="1001"/>
      <c r="K5" s="1001"/>
      <c r="L5" s="1001"/>
      <c r="M5" s="1001"/>
      <c r="N5" s="1001"/>
      <c r="O5" s="399"/>
    </row>
    <row r="6" spans="2:15" ht="15.75">
      <c r="B6" s="871" t="s">
        <v>19</v>
      </c>
      <c r="C6" s="872"/>
      <c r="D6" s="872"/>
      <c r="E6" s="872"/>
      <c r="F6" s="872"/>
      <c r="G6" s="872"/>
      <c r="H6" s="872"/>
      <c r="I6" s="872"/>
      <c r="J6" s="872"/>
      <c r="K6" s="872"/>
      <c r="L6" s="872"/>
      <c r="M6" s="872"/>
      <c r="N6" s="872"/>
      <c r="O6" s="873"/>
    </row>
    <row r="7" spans="2:15" ht="15.75">
      <c r="B7" s="871" t="s">
        <v>539</v>
      </c>
      <c r="C7" s="872"/>
      <c r="D7" s="872"/>
      <c r="E7" s="872"/>
      <c r="F7" s="872"/>
      <c r="G7" s="872"/>
      <c r="H7" s="872"/>
      <c r="I7" s="872"/>
      <c r="J7" s="872"/>
      <c r="K7" s="872"/>
      <c r="L7" s="872"/>
      <c r="M7" s="872"/>
      <c r="N7" s="872"/>
      <c r="O7" s="873"/>
    </row>
    <row r="8" spans="2:15" ht="16.5" thickBot="1">
      <c r="B8" s="1002"/>
      <c r="C8" s="1003"/>
      <c r="D8" s="1003"/>
      <c r="E8" s="1003"/>
      <c r="F8" s="1003"/>
      <c r="G8" s="1003"/>
      <c r="H8" s="1003"/>
      <c r="I8" s="1003"/>
      <c r="J8" s="1003"/>
      <c r="K8" s="1003"/>
      <c r="L8" s="1003"/>
      <c r="M8" s="1003"/>
      <c r="N8" s="400"/>
      <c r="O8" s="401"/>
    </row>
    <row r="9" spans="2:15" ht="10.5" customHeight="1" thickTop="1">
      <c r="B9" s="402"/>
      <c r="C9" s="397"/>
      <c r="D9" s="397"/>
      <c r="E9" s="397"/>
      <c r="F9" s="397"/>
      <c r="G9" s="397"/>
      <c r="H9" s="397"/>
      <c r="I9" s="397"/>
      <c r="J9" s="397"/>
      <c r="O9" s="403"/>
    </row>
    <row r="10" spans="2:15" ht="15.75" customHeight="1">
      <c r="B10" s="404"/>
      <c r="C10" s="118" t="s">
        <v>15</v>
      </c>
      <c r="D10" s="118"/>
      <c r="E10" s="118"/>
      <c r="F10" s="118" t="str">
        <f>'PENCIPTAAN ARSIP_UK'!G12</f>
        <v>: …………………………………………………......................................</v>
      </c>
      <c r="G10" s="118"/>
      <c r="N10" s="405"/>
      <c r="O10" s="403"/>
    </row>
    <row r="11" spans="2:15" ht="10.5" customHeight="1">
      <c r="B11" s="404"/>
      <c r="C11" s="118"/>
      <c r="D11" s="118"/>
      <c r="E11" s="118"/>
      <c r="F11" s="118"/>
      <c r="G11" s="118"/>
      <c r="N11" s="405"/>
      <c r="O11" s="403"/>
    </row>
    <row r="12" spans="2:15" ht="15.75" customHeight="1">
      <c r="B12" s="404"/>
      <c r="C12" s="118" t="s">
        <v>200</v>
      </c>
      <c r="D12" s="118"/>
      <c r="E12" s="118"/>
      <c r="F12" s="118" t="str">
        <f>'PENCIPTAAN ARSIP_UK'!G14</f>
        <v>: …………………………………………………......................................</v>
      </c>
      <c r="G12" s="118"/>
      <c r="N12" s="405"/>
      <c r="O12" s="403"/>
    </row>
    <row r="13" spans="2:15" ht="10.5" customHeight="1">
      <c r="B13" s="404"/>
      <c r="C13" s="118"/>
      <c r="D13" s="118"/>
      <c r="E13" s="118"/>
      <c r="F13" s="118"/>
      <c r="G13" s="118"/>
      <c r="N13" s="405"/>
      <c r="O13" s="403"/>
    </row>
    <row r="14" spans="2:15" ht="15.75" customHeight="1">
      <c r="B14" s="404"/>
      <c r="C14" s="118" t="s">
        <v>17</v>
      </c>
      <c r="D14" s="118"/>
      <c r="E14" s="118"/>
      <c r="F14" s="118" t="str">
        <f>'PENCIPTAAN ARSIP_UK'!G16</f>
        <v>: …………………………………………………......................................</v>
      </c>
      <c r="G14" s="118"/>
      <c r="N14" s="405"/>
      <c r="O14" s="403"/>
    </row>
    <row r="15" spans="2:15" ht="10.5" customHeight="1">
      <c r="B15" s="404"/>
      <c r="N15" s="406"/>
      <c r="O15" s="403"/>
    </row>
    <row r="16" spans="2:15" ht="10.5" customHeight="1" thickBot="1">
      <c r="B16" s="127"/>
      <c r="C16" s="121"/>
      <c r="D16" s="121"/>
      <c r="E16" s="121"/>
      <c r="F16" s="121"/>
      <c r="G16" s="121"/>
      <c r="H16" s="121"/>
      <c r="I16" s="121"/>
      <c r="J16" s="121"/>
      <c r="K16" s="121"/>
      <c r="L16" s="271"/>
      <c r="M16" s="271"/>
      <c r="N16" s="121"/>
      <c r="O16" s="122"/>
    </row>
    <row r="17" spans="2:15" ht="10.5" customHeight="1" thickTop="1">
      <c r="B17" s="123"/>
      <c r="C17" s="124"/>
      <c r="D17" s="124"/>
      <c r="E17" s="124"/>
      <c r="F17" s="124"/>
      <c r="G17" s="124"/>
      <c r="H17" s="118"/>
      <c r="I17" s="118"/>
      <c r="J17" s="118"/>
      <c r="K17" s="124"/>
      <c r="L17" s="270"/>
      <c r="M17" s="270"/>
      <c r="N17" s="124"/>
      <c r="O17" s="125"/>
    </row>
    <row r="18" spans="2:15" ht="15.75">
      <c r="B18" s="123"/>
      <c r="C18" s="850" t="s">
        <v>895</v>
      </c>
      <c r="D18" s="851"/>
      <c r="E18" s="851"/>
      <c r="F18" s="851"/>
      <c r="G18" s="852"/>
      <c r="H18" s="118"/>
      <c r="I18" s="703"/>
      <c r="J18" s="118"/>
      <c r="K18" s="124"/>
      <c r="L18" s="270"/>
      <c r="M18" s="270"/>
      <c r="N18" s="124"/>
      <c r="O18" s="125"/>
    </row>
    <row r="19" spans="2:19" ht="48.75" customHeight="1">
      <c r="B19" s="123"/>
      <c r="C19" s="853"/>
      <c r="D19" s="854"/>
      <c r="E19" s="854"/>
      <c r="F19" s="854"/>
      <c r="G19" s="855"/>
      <c r="H19" s="118"/>
      <c r="I19" s="145"/>
      <c r="J19" s="118"/>
      <c r="K19" s="124"/>
      <c r="L19" s="270"/>
      <c r="M19" s="270"/>
      <c r="N19" s="124"/>
      <c r="O19" s="125"/>
      <c r="Q19" s="224" t="s">
        <v>516</v>
      </c>
      <c r="R19" s="224"/>
      <c r="S19" s="224" t="s">
        <v>220</v>
      </c>
    </row>
    <row r="20" spans="2:19" ht="15.75">
      <c r="B20" s="123"/>
      <c r="C20" s="856"/>
      <c r="D20" s="857"/>
      <c r="E20" s="857"/>
      <c r="F20" s="857"/>
      <c r="G20" s="858"/>
      <c r="H20" s="118"/>
      <c r="I20" s="118"/>
      <c r="K20" s="124"/>
      <c r="L20" s="270"/>
      <c r="M20" s="270"/>
      <c r="N20" s="124"/>
      <c r="O20" s="125"/>
      <c r="Q20" s="224"/>
      <c r="R20" s="224"/>
      <c r="S20" s="224"/>
    </row>
    <row r="21" spans="2:19" ht="15.75">
      <c r="B21" s="123"/>
      <c r="C21" s="407"/>
      <c r="D21" s="407"/>
      <c r="E21" s="407"/>
      <c r="F21" s="407"/>
      <c r="G21" s="407"/>
      <c r="H21" s="118"/>
      <c r="I21" s="118"/>
      <c r="K21" s="124" t="s">
        <v>2</v>
      </c>
      <c r="L21" s="270"/>
      <c r="M21" s="270"/>
      <c r="N21" s="147" t="s">
        <v>22</v>
      </c>
      <c r="O21" s="125"/>
      <c r="Q21" s="224"/>
      <c r="R21" s="224"/>
      <c r="S21" s="224"/>
    </row>
    <row r="22" spans="2:19" ht="15.75">
      <c r="B22" s="123"/>
      <c r="C22" s="407"/>
      <c r="D22" s="407"/>
      <c r="E22" s="407"/>
      <c r="F22" s="407"/>
      <c r="G22" s="407"/>
      <c r="H22" s="118"/>
      <c r="I22" s="118"/>
      <c r="K22" s="124" t="s">
        <v>0</v>
      </c>
      <c r="L22" s="270"/>
      <c r="M22" s="270"/>
      <c r="N22" s="147" t="s">
        <v>23</v>
      </c>
      <c r="O22" s="125"/>
      <c r="Q22" s="224"/>
      <c r="R22" s="224"/>
      <c r="S22" s="224"/>
    </row>
    <row r="23" spans="2:19" ht="10.5" customHeight="1">
      <c r="B23" s="123"/>
      <c r="C23" s="407"/>
      <c r="D23" s="407"/>
      <c r="E23" s="407"/>
      <c r="F23" s="407"/>
      <c r="G23" s="407"/>
      <c r="H23" s="118"/>
      <c r="I23" s="118"/>
      <c r="K23" s="124"/>
      <c r="L23" s="270"/>
      <c r="M23" s="270"/>
      <c r="N23" s="124"/>
      <c r="O23" s="125"/>
      <c r="Q23" s="224"/>
      <c r="R23" s="224"/>
      <c r="S23" s="224"/>
    </row>
    <row r="24" spans="2:19" ht="15.75">
      <c r="B24" s="134" t="s">
        <v>4</v>
      </c>
      <c r="C24" s="118" t="s">
        <v>201</v>
      </c>
      <c r="D24" s="118"/>
      <c r="E24" s="118"/>
      <c r="F24" s="118"/>
      <c r="G24" s="118"/>
      <c r="H24" s="118"/>
      <c r="I24" s="118"/>
      <c r="J24" s="118"/>
      <c r="K24" s="703"/>
      <c r="L24" s="758"/>
      <c r="M24" s="759"/>
      <c r="N24" s="703"/>
      <c r="O24" s="125"/>
      <c r="Q24" s="129">
        <v>100</v>
      </c>
      <c r="R24" s="224"/>
      <c r="S24" s="185">
        <f>IF(K24&lt;&gt;"",100,0)</f>
        <v>0</v>
      </c>
    </row>
    <row r="25" spans="2:15" ht="10.5" customHeight="1">
      <c r="B25" s="126"/>
      <c r="C25" s="118"/>
      <c r="D25" s="118"/>
      <c r="E25" s="118"/>
      <c r="F25" s="118"/>
      <c r="G25" s="118"/>
      <c r="H25" s="118"/>
      <c r="I25" s="118"/>
      <c r="J25" s="118"/>
      <c r="K25" s="704"/>
      <c r="L25" s="759"/>
      <c r="M25" s="759"/>
      <c r="N25" s="704"/>
      <c r="O25" s="125"/>
    </row>
    <row r="26" spans="2:19" ht="15.75">
      <c r="B26" s="341" t="s">
        <v>14</v>
      </c>
      <c r="C26" s="118" t="s">
        <v>712</v>
      </c>
      <c r="D26" s="118"/>
      <c r="E26" s="118"/>
      <c r="F26" s="118"/>
      <c r="G26" s="118"/>
      <c r="H26" s="118"/>
      <c r="I26" s="118"/>
      <c r="J26" s="118"/>
      <c r="K26" s="703"/>
      <c r="L26" s="758"/>
      <c r="M26" s="759"/>
      <c r="N26" s="703"/>
      <c r="O26" s="125"/>
      <c r="Q26" s="129">
        <v>100</v>
      </c>
      <c r="R26" s="224"/>
      <c r="S26" s="185">
        <f>IF(K26&lt;&gt;"",100,0)</f>
        <v>0</v>
      </c>
    </row>
    <row r="27" spans="2:18" ht="10.5" customHeight="1">
      <c r="B27" s="134"/>
      <c r="C27" s="118"/>
      <c r="D27" s="118"/>
      <c r="E27" s="118"/>
      <c r="F27" s="118"/>
      <c r="G27" s="118"/>
      <c r="H27" s="118"/>
      <c r="I27" s="118"/>
      <c r="J27" s="118"/>
      <c r="K27" s="704"/>
      <c r="L27" s="759"/>
      <c r="M27" s="759"/>
      <c r="N27" s="704"/>
      <c r="O27" s="125"/>
      <c r="R27" s="224"/>
    </row>
    <row r="28" spans="2:15" ht="15.75">
      <c r="B28" s="341" t="s">
        <v>3</v>
      </c>
      <c r="C28" s="118" t="s">
        <v>180</v>
      </c>
      <c r="D28" s="118"/>
      <c r="E28" s="118"/>
      <c r="F28" s="118"/>
      <c r="G28" s="118"/>
      <c r="H28" s="118"/>
      <c r="I28" s="118"/>
      <c r="J28" s="118"/>
      <c r="K28" s="704"/>
      <c r="L28" s="759"/>
      <c r="M28" s="759"/>
      <c r="N28" s="704"/>
      <c r="O28" s="125"/>
    </row>
    <row r="29" spans="2:15" ht="10.5" customHeight="1">
      <c r="B29" s="134"/>
      <c r="C29" s="118"/>
      <c r="D29" s="118"/>
      <c r="E29" s="118"/>
      <c r="F29" s="118"/>
      <c r="G29" s="118"/>
      <c r="H29" s="118"/>
      <c r="I29" s="118"/>
      <c r="J29" s="118"/>
      <c r="K29" s="704"/>
      <c r="L29" s="759"/>
      <c r="M29" s="759"/>
      <c r="N29" s="704"/>
      <c r="O29" s="125"/>
    </row>
    <row r="30" spans="2:19" ht="15.75">
      <c r="B30" s="134"/>
      <c r="C30" s="142" t="s">
        <v>224</v>
      </c>
      <c r="D30" s="1004" t="s">
        <v>713</v>
      </c>
      <c r="E30" s="1004"/>
      <c r="F30" s="1004"/>
      <c r="G30" s="1004"/>
      <c r="H30" s="118"/>
      <c r="I30" s="118"/>
      <c r="J30" s="118"/>
      <c r="K30" s="703"/>
      <c r="L30" s="758"/>
      <c r="M30" s="759"/>
      <c r="N30" s="703"/>
      <c r="O30" s="125"/>
      <c r="Q30" s="129">
        <v>100</v>
      </c>
      <c r="R30" s="115"/>
      <c r="S30" s="185">
        <f>IF(K30&lt;&gt;"",100,0)</f>
        <v>0</v>
      </c>
    </row>
    <row r="31" spans="2:19" ht="15.75">
      <c r="B31" s="134"/>
      <c r="C31" s="142"/>
      <c r="D31" s="1004"/>
      <c r="E31" s="1004"/>
      <c r="F31" s="1004"/>
      <c r="G31" s="1004"/>
      <c r="H31" s="118"/>
      <c r="I31" s="118"/>
      <c r="J31" s="118"/>
      <c r="K31" s="743"/>
      <c r="L31" s="760"/>
      <c r="M31" s="759"/>
      <c r="N31" s="743"/>
      <c r="O31" s="125"/>
      <c r="Q31" s="138"/>
      <c r="R31" s="115"/>
      <c r="S31" s="162"/>
    </row>
    <row r="32" spans="2:15" ht="30" customHeight="1">
      <c r="B32" s="134"/>
      <c r="C32" s="137"/>
      <c r="D32" s="1005" t="s">
        <v>915</v>
      </c>
      <c r="E32" s="1006"/>
      <c r="F32" s="1006"/>
      <c r="G32" s="1007"/>
      <c r="H32" s="408"/>
      <c r="I32" s="118"/>
      <c r="J32" s="118"/>
      <c r="K32" s="704"/>
      <c r="L32" s="759"/>
      <c r="M32" s="759"/>
      <c r="N32" s="704"/>
      <c r="O32" s="125"/>
    </row>
    <row r="33" spans="2:15" ht="10.5" customHeight="1">
      <c r="B33" s="134"/>
      <c r="C33" s="137"/>
      <c r="D33" s="118"/>
      <c r="E33" s="118"/>
      <c r="F33" s="118"/>
      <c r="G33" s="118"/>
      <c r="H33" s="118"/>
      <c r="I33" s="118"/>
      <c r="J33" s="118"/>
      <c r="K33" s="704"/>
      <c r="L33" s="759"/>
      <c r="M33" s="759"/>
      <c r="N33" s="704"/>
      <c r="O33" s="125"/>
    </row>
    <row r="34" spans="2:19" ht="15.75">
      <c r="B34" s="134"/>
      <c r="C34" s="142" t="s">
        <v>88</v>
      </c>
      <c r="D34" s="118" t="s">
        <v>181</v>
      </c>
      <c r="E34" s="118"/>
      <c r="F34" s="118"/>
      <c r="G34" s="118"/>
      <c r="H34" s="118"/>
      <c r="I34" s="118"/>
      <c r="J34" s="118"/>
      <c r="K34" s="703"/>
      <c r="L34" s="742"/>
      <c r="M34" s="704"/>
      <c r="N34" s="703"/>
      <c r="O34" s="125"/>
      <c r="Q34" s="135">
        <v>100</v>
      </c>
      <c r="R34" s="113"/>
      <c r="S34" s="185">
        <f>IF(K34&lt;&gt;"",100,0)</f>
        <v>0</v>
      </c>
    </row>
    <row r="35" spans="2:15" ht="10.5" customHeight="1">
      <c r="B35" s="134"/>
      <c r="C35" s="118"/>
      <c r="D35" s="118"/>
      <c r="E35" s="118"/>
      <c r="F35" s="118"/>
      <c r="G35" s="118"/>
      <c r="H35" s="118"/>
      <c r="I35" s="118"/>
      <c r="J35" s="118"/>
      <c r="K35" s="704"/>
      <c r="L35" s="759"/>
      <c r="M35" s="759"/>
      <c r="N35" s="704"/>
      <c r="O35" s="125"/>
    </row>
    <row r="36" spans="2:15" ht="15.75">
      <c r="B36" s="341" t="s">
        <v>246</v>
      </c>
      <c r="C36" s="118" t="s">
        <v>714</v>
      </c>
      <c r="D36" s="118"/>
      <c r="E36" s="118"/>
      <c r="F36" s="118"/>
      <c r="G36" s="118"/>
      <c r="H36" s="118"/>
      <c r="I36" s="118"/>
      <c r="J36" s="118"/>
      <c r="K36" s="704"/>
      <c r="L36" s="759"/>
      <c r="M36" s="759"/>
      <c r="N36" s="704"/>
      <c r="O36" s="125"/>
    </row>
    <row r="37" spans="2:15" ht="10.5" customHeight="1">
      <c r="B37" s="134"/>
      <c r="C37" s="118"/>
      <c r="D37" s="118"/>
      <c r="E37" s="118"/>
      <c r="F37" s="118"/>
      <c r="G37" s="118"/>
      <c r="H37" s="118"/>
      <c r="I37" s="118"/>
      <c r="J37" s="118"/>
      <c r="K37" s="704"/>
      <c r="L37" s="759"/>
      <c r="M37" s="759"/>
      <c r="N37" s="704"/>
      <c r="O37" s="125"/>
    </row>
    <row r="38" spans="2:15" ht="15.75">
      <c r="B38" s="134"/>
      <c r="C38" s="118" t="s">
        <v>715</v>
      </c>
      <c r="D38" s="118" t="s">
        <v>202</v>
      </c>
      <c r="E38" s="118"/>
      <c r="F38" s="118"/>
      <c r="G38" s="118"/>
      <c r="H38" s="118"/>
      <c r="I38" s="118"/>
      <c r="J38" s="118"/>
      <c r="K38" s="704"/>
      <c r="L38" s="759"/>
      <c r="M38" s="759"/>
      <c r="N38" s="704"/>
      <c r="O38" s="125"/>
    </row>
    <row r="39" spans="2:15" ht="10.5" customHeight="1">
      <c r="B39" s="134"/>
      <c r="C39" s="137"/>
      <c r="D39" s="118"/>
      <c r="E39" s="118"/>
      <c r="F39" s="118"/>
      <c r="G39" s="118"/>
      <c r="H39" s="118"/>
      <c r="I39" s="118"/>
      <c r="J39" s="118"/>
      <c r="K39" s="704"/>
      <c r="L39" s="759"/>
      <c r="M39" s="759"/>
      <c r="N39" s="704"/>
      <c r="O39" s="125"/>
    </row>
    <row r="40" spans="2:25" ht="15.75">
      <c r="B40" s="134"/>
      <c r="C40" s="137"/>
      <c r="D40" s="192" t="s">
        <v>716</v>
      </c>
      <c r="E40" s="880" t="s">
        <v>203</v>
      </c>
      <c r="F40" s="880"/>
      <c r="G40" s="880"/>
      <c r="H40" s="880"/>
      <c r="I40" s="143"/>
      <c r="J40" s="118"/>
      <c r="K40" s="703"/>
      <c r="L40" s="742"/>
      <c r="M40" s="704"/>
      <c r="N40" s="703"/>
      <c r="O40" s="125"/>
      <c r="Q40" s="135">
        <v>100</v>
      </c>
      <c r="R40" s="113"/>
      <c r="S40" s="185">
        <f>IF(K40&lt;&gt;"",100,0)</f>
        <v>0</v>
      </c>
      <c r="Y40" s="373" t="s">
        <v>187</v>
      </c>
    </row>
    <row r="41" spans="2:19" ht="19.5" customHeight="1">
      <c r="B41" s="134"/>
      <c r="C41" s="137"/>
      <c r="D41" s="118"/>
      <c r="E41" s="880"/>
      <c r="F41" s="880"/>
      <c r="G41" s="880"/>
      <c r="H41" s="880"/>
      <c r="I41" s="143"/>
      <c r="J41" s="118"/>
      <c r="K41" s="704"/>
      <c r="L41" s="759"/>
      <c r="M41" s="759"/>
      <c r="N41" s="704"/>
      <c r="O41" s="125"/>
      <c r="S41" s="217"/>
    </row>
    <row r="42" spans="2:15" ht="10.5" customHeight="1">
      <c r="B42" s="134"/>
      <c r="C42" s="118"/>
      <c r="D42" s="118"/>
      <c r="E42" s="118"/>
      <c r="F42" s="118"/>
      <c r="G42" s="118"/>
      <c r="H42" s="118"/>
      <c r="I42" s="118"/>
      <c r="J42" s="118"/>
      <c r="K42" s="704"/>
      <c r="L42" s="759"/>
      <c r="M42" s="759"/>
      <c r="N42" s="704"/>
      <c r="O42" s="125"/>
    </row>
    <row r="43" spans="2:15" ht="15.75">
      <c r="B43" s="134"/>
      <c r="C43" s="118"/>
      <c r="D43" s="118"/>
      <c r="E43" s="118" t="s">
        <v>364</v>
      </c>
      <c r="F43" s="118" t="s">
        <v>543</v>
      </c>
      <c r="G43" s="118"/>
      <c r="H43" s="118"/>
      <c r="I43" s="703"/>
      <c r="J43" s="118"/>
      <c r="K43" s="704"/>
      <c r="L43" s="759"/>
      <c r="M43" s="759"/>
      <c r="N43" s="704"/>
      <c r="O43" s="125"/>
    </row>
    <row r="44" spans="2:15" ht="10.5" customHeight="1">
      <c r="B44" s="134"/>
      <c r="C44" s="118"/>
      <c r="D44" s="118"/>
      <c r="E44" s="118"/>
      <c r="F44" s="118"/>
      <c r="G44" s="118"/>
      <c r="H44" s="118"/>
      <c r="I44" s="704"/>
      <c r="J44" s="118"/>
      <c r="K44" s="704"/>
      <c r="L44" s="759"/>
      <c r="M44" s="759"/>
      <c r="N44" s="704"/>
      <c r="O44" s="125"/>
    </row>
    <row r="45" spans="2:15" ht="15.75">
      <c r="B45" s="134"/>
      <c r="C45" s="118"/>
      <c r="D45" s="118"/>
      <c r="E45" s="118" t="s">
        <v>195</v>
      </c>
      <c r="F45" s="118" t="s">
        <v>546</v>
      </c>
      <c r="G45" s="118"/>
      <c r="H45" s="118"/>
      <c r="I45" s="703"/>
      <c r="J45" s="118"/>
      <c r="K45" s="704"/>
      <c r="L45" s="759"/>
      <c r="M45" s="759"/>
      <c r="N45" s="704"/>
      <c r="O45" s="125"/>
    </row>
    <row r="46" spans="2:15" ht="10.5" customHeight="1">
      <c r="B46" s="134"/>
      <c r="C46" s="118"/>
      <c r="D46" s="118"/>
      <c r="E46" s="118"/>
      <c r="F46" s="118"/>
      <c r="G46" s="118"/>
      <c r="H46" s="118"/>
      <c r="I46" s="704"/>
      <c r="J46" s="118"/>
      <c r="K46" s="704"/>
      <c r="L46" s="759"/>
      <c r="M46" s="759"/>
      <c r="N46" s="704"/>
      <c r="O46" s="125"/>
    </row>
    <row r="47" spans="2:15" ht="15.75">
      <c r="B47" s="134"/>
      <c r="C47" s="118"/>
      <c r="D47" s="118"/>
      <c r="E47" s="118" t="s">
        <v>197</v>
      </c>
      <c r="F47" s="118" t="s">
        <v>547</v>
      </c>
      <c r="G47" s="118"/>
      <c r="H47" s="118"/>
      <c r="I47" s="703"/>
      <c r="J47" s="118"/>
      <c r="K47" s="704"/>
      <c r="L47" s="759"/>
      <c r="M47" s="759"/>
      <c r="N47" s="704"/>
      <c r="O47" s="125"/>
    </row>
    <row r="48" spans="2:15" ht="10.5" customHeight="1">
      <c r="B48" s="134"/>
      <c r="C48" s="137"/>
      <c r="D48" s="118"/>
      <c r="E48" s="118"/>
      <c r="F48" s="118"/>
      <c r="G48" s="118"/>
      <c r="H48" s="118"/>
      <c r="I48" s="704"/>
      <c r="J48" s="118"/>
      <c r="K48" s="704"/>
      <c r="L48" s="759"/>
      <c r="M48" s="759"/>
      <c r="N48" s="704"/>
      <c r="O48" s="125"/>
    </row>
    <row r="49" spans="2:25" ht="15.75">
      <c r="B49" s="134"/>
      <c r="C49" s="144"/>
      <c r="D49" s="409" t="s">
        <v>717</v>
      </c>
      <c r="E49" s="879" t="s">
        <v>204</v>
      </c>
      <c r="F49" s="879"/>
      <c r="G49" s="879"/>
      <c r="H49" s="879"/>
      <c r="I49" s="763"/>
      <c r="J49" s="145"/>
      <c r="K49" s="703"/>
      <c r="L49" s="742"/>
      <c r="M49" s="743"/>
      <c r="N49" s="703"/>
      <c r="O49" s="125"/>
      <c r="Q49" s="135">
        <v>100</v>
      </c>
      <c r="R49" s="113"/>
      <c r="S49" s="374">
        <f>IF(K49&lt;&gt;"",100,0)</f>
        <v>0</v>
      </c>
      <c r="Y49" s="373" t="s">
        <v>190</v>
      </c>
    </row>
    <row r="50" spans="2:15" ht="33.75" customHeight="1">
      <c r="B50" s="134"/>
      <c r="C50" s="144"/>
      <c r="D50" s="145"/>
      <c r="E50" s="879"/>
      <c r="F50" s="879"/>
      <c r="G50" s="879"/>
      <c r="H50" s="879"/>
      <c r="I50" s="763"/>
      <c r="J50" s="145"/>
      <c r="K50" s="743"/>
      <c r="L50" s="760"/>
      <c r="M50" s="760"/>
      <c r="N50" s="743"/>
      <c r="O50" s="125"/>
    </row>
    <row r="51" spans="2:15" ht="10.5" customHeight="1">
      <c r="B51" s="134"/>
      <c r="C51" s="144"/>
      <c r="D51" s="145"/>
      <c r="E51" s="145"/>
      <c r="F51" s="145"/>
      <c r="G51" s="145"/>
      <c r="H51" s="145"/>
      <c r="I51" s="743"/>
      <c r="J51" s="145"/>
      <c r="K51" s="743"/>
      <c r="L51" s="760"/>
      <c r="M51" s="760"/>
      <c r="N51" s="743"/>
      <c r="O51" s="125"/>
    </row>
    <row r="52" spans="2:15" ht="15.75">
      <c r="B52" s="134"/>
      <c r="C52" s="410" t="s">
        <v>566</v>
      </c>
      <c r="D52" s="145" t="s">
        <v>205</v>
      </c>
      <c r="E52" s="145"/>
      <c r="F52" s="145"/>
      <c r="G52" s="145"/>
      <c r="H52" s="145"/>
      <c r="I52" s="743"/>
      <c r="J52" s="145"/>
      <c r="K52" s="743"/>
      <c r="L52" s="760"/>
      <c r="M52" s="760"/>
      <c r="N52" s="743"/>
      <c r="O52" s="125"/>
    </row>
    <row r="53" spans="2:15" ht="10.5" customHeight="1">
      <c r="B53" s="134"/>
      <c r="C53" s="144"/>
      <c r="D53" s="145"/>
      <c r="E53" s="145"/>
      <c r="F53" s="145"/>
      <c r="G53" s="145"/>
      <c r="H53" s="145"/>
      <c r="I53" s="743"/>
      <c r="J53" s="145"/>
      <c r="K53" s="743"/>
      <c r="L53" s="760"/>
      <c r="M53" s="760"/>
      <c r="N53" s="743"/>
      <c r="O53" s="125"/>
    </row>
    <row r="54" spans="2:25" ht="15.75">
      <c r="B54" s="134"/>
      <c r="C54" s="144"/>
      <c r="D54" s="409" t="s">
        <v>567</v>
      </c>
      <c r="E54" s="1008" t="s">
        <v>206</v>
      </c>
      <c r="F54" s="1008"/>
      <c r="G54" s="1008"/>
      <c r="H54" s="1008"/>
      <c r="I54" s="763"/>
      <c r="J54" s="145"/>
      <c r="K54" s="703"/>
      <c r="L54" s="742"/>
      <c r="M54" s="704"/>
      <c r="N54" s="703"/>
      <c r="O54" s="125"/>
      <c r="Q54" s="135">
        <v>100</v>
      </c>
      <c r="R54" s="113"/>
      <c r="S54" s="374">
        <f>IF(K54&lt;&gt;"",100,0)</f>
        <v>0</v>
      </c>
      <c r="Y54" s="373" t="s">
        <v>187</v>
      </c>
    </row>
    <row r="55" spans="2:15" ht="15.75">
      <c r="B55" s="134"/>
      <c r="C55" s="144"/>
      <c r="D55" s="145"/>
      <c r="E55" s="1008"/>
      <c r="F55" s="1008"/>
      <c r="G55" s="1008"/>
      <c r="H55" s="1008"/>
      <c r="I55" s="763"/>
      <c r="J55" s="145"/>
      <c r="K55" s="743"/>
      <c r="L55" s="760"/>
      <c r="M55" s="760"/>
      <c r="N55" s="743"/>
      <c r="O55" s="125"/>
    </row>
    <row r="56" spans="2:15" ht="10.5" customHeight="1">
      <c r="B56" s="134"/>
      <c r="C56" s="137"/>
      <c r="D56" s="118"/>
      <c r="E56" s="118"/>
      <c r="F56" s="118"/>
      <c r="G56" s="118"/>
      <c r="H56" s="118"/>
      <c r="I56" s="704"/>
      <c r="J56" s="118"/>
      <c r="K56" s="704"/>
      <c r="L56" s="759"/>
      <c r="M56" s="759"/>
      <c r="N56" s="704"/>
      <c r="O56" s="125"/>
    </row>
    <row r="57" spans="2:15" ht="19.5" customHeight="1">
      <c r="B57" s="134"/>
      <c r="C57" s="137"/>
      <c r="D57" s="118"/>
      <c r="E57" s="143" t="s">
        <v>193</v>
      </c>
      <c r="F57" s="143" t="s">
        <v>194</v>
      </c>
      <c r="G57" s="143"/>
      <c r="H57" s="143"/>
      <c r="I57" s="745"/>
      <c r="J57" s="118"/>
      <c r="K57" s="704"/>
      <c r="L57" s="759"/>
      <c r="M57" s="759"/>
      <c r="N57" s="704"/>
      <c r="O57" s="125"/>
    </row>
    <row r="58" spans="2:15" ht="10.5" customHeight="1">
      <c r="B58" s="134"/>
      <c r="C58" s="137"/>
      <c r="D58" s="118"/>
      <c r="E58" s="118"/>
      <c r="F58" s="118"/>
      <c r="G58" s="118"/>
      <c r="H58" s="118"/>
      <c r="I58" s="704"/>
      <c r="J58" s="118"/>
      <c r="K58" s="704"/>
      <c r="L58" s="759"/>
      <c r="M58" s="759"/>
      <c r="N58" s="704"/>
      <c r="O58" s="125"/>
    </row>
    <row r="59" spans="2:15" ht="15.75" customHeight="1">
      <c r="B59" s="134"/>
      <c r="C59" s="137"/>
      <c r="D59" s="118"/>
      <c r="E59" s="143" t="s">
        <v>195</v>
      </c>
      <c r="F59" s="143" t="s">
        <v>196</v>
      </c>
      <c r="G59" s="143"/>
      <c r="H59" s="143"/>
      <c r="I59" s="745"/>
      <c r="J59" s="118"/>
      <c r="K59" s="704"/>
      <c r="L59" s="759"/>
      <c r="M59" s="759"/>
      <c r="N59" s="704"/>
      <c r="O59" s="125"/>
    </row>
    <row r="60" spans="2:15" ht="10.5" customHeight="1">
      <c r="B60" s="134"/>
      <c r="C60" s="137"/>
      <c r="D60" s="118"/>
      <c r="E60" s="118"/>
      <c r="F60" s="118"/>
      <c r="G60" s="118"/>
      <c r="H60" s="118"/>
      <c r="I60" s="704"/>
      <c r="J60" s="118"/>
      <c r="K60" s="704"/>
      <c r="L60" s="759"/>
      <c r="M60" s="759"/>
      <c r="N60" s="704"/>
      <c r="O60" s="125"/>
    </row>
    <row r="61" spans="2:15" ht="13.5" customHeight="1">
      <c r="B61" s="134"/>
      <c r="C61" s="137"/>
      <c r="D61" s="118"/>
      <c r="E61" s="143" t="s">
        <v>197</v>
      </c>
      <c r="F61" s="143" t="s">
        <v>198</v>
      </c>
      <c r="G61" s="143"/>
      <c r="H61" s="143"/>
      <c r="I61" s="745"/>
      <c r="J61" s="118"/>
      <c r="K61" s="704"/>
      <c r="L61" s="759"/>
      <c r="M61" s="759"/>
      <c r="N61" s="704"/>
      <c r="O61" s="125"/>
    </row>
    <row r="62" spans="2:15" ht="10.5" customHeight="1">
      <c r="B62" s="200"/>
      <c r="C62" s="411"/>
      <c r="D62" s="215"/>
      <c r="E62" s="412"/>
      <c r="F62" s="412"/>
      <c r="G62" s="412"/>
      <c r="H62" s="412"/>
      <c r="I62" s="412"/>
      <c r="J62" s="215"/>
      <c r="K62" s="749"/>
      <c r="L62" s="761"/>
      <c r="M62" s="761"/>
      <c r="N62" s="749"/>
      <c r="O62" s="172"/>
    </row>
    <row r="63" spans="2:15" ht="10.5" customHeight="1">
      <c r="B63" s="205"/>
      <c r="C63" s="413"/>
      <c r="D63" s="173"/>
      <c r="E63" s="173"/>
      <c r="F63" s="173"/>
      <c r="G63" s="173"/>
      <c r="H63" s="173"/>
      <c r="I63" s="173"/>
      <c r="J63" s="173"/>
      <c r="K63" s="750"/>
      <c r="L63" s="762"/>
      <c r="M63" s="762"/>
      <c r="N63" s="750"/>
      <c r="O63" s="156"/>
    </row>
    <row r="64" spans="2:25" ht="15.75">
      <c r="B64" s="134"/>
      <c r="C64" s="137"/>
      <c r="D64" s="192" t="s">
        <v>568</v>
      </c>
      <c r="E64" s="880" t="s">
        <v>207</v>
      </c>
      <c r="F64" s="880"/>
      <c r="G64" s="880"/>
      <c r="H64" s="880"/>
      <c r="I64" s="143"/>
      <c r="J64" s="118"/>
      <c r="K64" s="703"/>
      <c r="L64" s="742"/>
      <c r="M64" s="704"/>
      <c r="N64" s="703"/>
      <c r="O64" s="125"/>
      <c r="Q64" s="135">
        <v>100</v>
      </c>
      <c r="R64" s="113"/>
      <c r="S64" s="374">
        <f>IF(K64&lt;&gt;"",100,0)</f>
        <v>0</v>
      </c>
      <c r="Y64" s="373" t="s">
        <v>190</v>
      </c>
    </row>
    <row r="65" spans="2:15" ht="39" customHeight="1">
      <c r="B65" s="134"/>
      <c r="C65" s="137"/>
      <c r="D65" s="118"/>
      <c r="E65" s="880"/>
      <c r="F65" s="880"/>
      <c r="G65" s="880"/>
      <c r="H65" s="880"/>
      <c r="I65" s="143"/>
      <c r="J65" s="118"/>
      <c r="K65" s="124"/>
      <c r="L65" s="270"/>
      <c r="M65" s="270"/>
      <c r="N65" s="124"/>
      <c r="O65" s="125"/>
    </row>
    <row r="66" spans="2:15" ht="10.5" customHeight="1">
      <c r="B66" s="134"/>
      <c r="C66" s="118"/>
      <c r="D66" s="118"/>
      <c r="E66" s="118"/>
      <c r="F66" s="118"/>
      <c r="G66" s="118"/>
      <c r="H66" s="118"/>
      <c r="I66" s="118"/>
      <c r="J66" s="118"/>
      <c r="K66" s="124"/>
      <c r="L66" s="270"/>
      <c r="M66" s="270"/>
      <c r="N66" s="124"/>
      <c r="O66" s="125"/>
    </row>
    <row r="67" spans="2:19" ht="15.75">
      <c r="B67" s="134"/>
      <c r="C67" s="147"/>
      <c r="D67" s="118"/>
      <c r="E67" s="118"/>
      <c r="F67" s="118"/>
      <c r="G67" s="118"/>
      <c r="H67" s="902" t="s">
        <v>369</v>
      </c>
      <c r="I67" s="902"/>
      <c r="J67" s="902"/>
      <c r="K67" s="902"/>
      <c r="L67" s="902"/>
      <c r="M67" s="902"/>
      <c r="N67" s="331" t="s">
        <v>709</v>
      </c>
      <c r="O67" s="125"/>
      <c r="Q67" s="258">
        <f>SUM(Q24:Q64)</f>
        <v>800</v>
      </c>
      <c r="R67" s="414"/>
      <c r="S67" s="185">
        <f>SUM(S24:S64)</f>
        <v>0</v>
      </c>
    </row>
    <row r="68" spans="2:15" ht="10.5" customHeight="1">
      <c r="B68" s="126"/>
      <c r="C68" s="145"/>
      <c r="D68" s="145"/>
      <c r="E68" s="145"/>
      <c r="F68" s="145"/>
      <c r="G68" s="145"/>
      <c r="H68" s="145"/>
      <c r="I68" s="145"/>
      <c r="J68" s="145"/>
      <c r="K68" s="138"/>
      <c r="L68" s="328"/>
      <c r="M68" s="328"/>
      <c r="N68" s="138"/>
      <c r="O68" s="125"/>
    </row>
    <row r="69" spans="2:15" ht="10.5" customHeight="1">
      <c r="B69" s="150"/>
      <c r="C69" s="151"/>
      <c r="D69" s="151"/>
      <c r="E69" s="151"/>
      <c r="F69" s="152"/>
      <c r="G69" s="153"/>
      <c r="H69" s="153"/>
      <c r="I69" s="153"/>
      <c r="J69" s="153"/>
      <c r="K69" s="154"/>
      <c r="L69" s="327"/>
      <c r="M69" s="327"/>
      <c r="N69" s="155"/>
      <c r="O69" s="156"/>
    </row>
    <row r="70" spans="2:15" ht="19.5" customHeight="1">
      <c r="B70" s="126" t="s">
        <v>303</v>
      </c>
      <c r="C70" s="145"/>
      <c r="D70" s="145"/>
      <c r="E70" s="145" t="s">
        <v>527</v>
      </c>
      <c r="F70" s="125"/>
      <c r="G70" s="145"/>
      <c r="H70" s="145"/>
      <c r="I70" s="145"/>
      <c r="J70" s="145"/>
      <c r="K70" s="138"/>
      <c r="L70" s="328"/>
      <c r="M70" s="328"/>
      <c r="N70" s="138"/>
      <c r="O70" s="125"/>
    </row>
    <row r="71" spans="2:15" ht="10.5" customHeight="1">
      <c r="B71" s="126"/>
      <c r="C71" s="145"/>
      <c r="D71" s="145"/>
      <c r="E71" s="145"/>
      <c r="F71" s="125"/>
      <c r="G71" s="145"/>
      <c r="H71" s="145"/>
      <c r="I71" s="145"/>
      <c r="J71" s="145"/>
      <c r="K71" s="138"/>
      <c r="L71" s="328"/>
      <c r="M71" s="328"/>
      <c r="N71" s="138"/>
      <c r="O71" s="125"/>
    </row>
    <row r="72" spans="2:15" ht="19.5" customHeight="1">
      <c r="B72" s="126" t="s">
        <v>528</v>
      </c>
      <c r="C72" s="145"/>
      <c r="D72" s="145"/>
      <c r="E72" s="145"/>
      <c r="F72" s="125"/>
      <c r="G72" s="145" t="s">
        <v>710</v>
      </c>
      <c r="H72" s="145"/>
      <c r="I72" s="145"/>
      <c r="J72" s="145"/>
      <c r="K72" s="138"/>
      <c r="L72" s="328"/>
      <c r="M72" s="250"/>
      <c r="N72" s="138"/>
      <c r="O72" s="125"/>
    </row>
    <row r="73" spans="2:15" ht="10.5" customHeight="1">
      <c r="B73" s="126"/>
      <c r="C73" s="145"/>
      <c r="D73" s="145"/>
      <c r="E73" s="145"/>
      <c r="F73" s="125"/>
      <c r="G73" s="145"/>
      <c r="H73" s="145"/>
      <c r="I73" s="145"/>
      <c r="J73" s="145"/>
      <c r="K73" s="138"/>
      <c r="L73" s="328"/>
      <c r="M73" s="250"/>
      <c r="N73" s="138"/>
      <c r="O73" s="125"/>
    </row>
    <row r="74" spans="2:15" ht="19.5" customHeight="1">
      <c r="B74" s="158"/>
      <c r="C74" s="145"/>
      <c r="D74" s="145"/>
      <c r="E74" s="145" t="s">
        <v>530</v>
      </c>
      <c r="F74" s="125"/>
      <c r="G74" s="145" t="s">
        <v>531</v>
      </c>
      <c r="H74" s="145" t="s">
        <v>532</v>
      </c>
      <c r="I74" s="145"/>
      <c r="J74" s="145"/>
      <c r="K74" s="138"/>
      <c r="L74" s="328"/>
      <c r="M74" s="250"/>
      <c r="N74" s="138"/>
      <c r="O74" s="125"/>
    </row>
    <row r="75" spans="2:15" ht="10.5" customHeight="1">
      <c r="B75" s="158"/>
      <c r="C75" s="145"/>
      <c r="D75" s="145"/>
      <c r="E75" s="145"/>
      <c r="F75" s="125"/>
      <c r="G75" s="145"/>
      <c r="H75" s="145"/>
      <c r="I75" s="145"/>
      <c r="J75" s="145"/>
      <c r="K75" s="138"/>
      <c r="L75" s="328"/>
      <c r="M75" s="250"/>
      <c r="N75" s="138"/>
      <c r="O75" s="125"/>
    </row>
    <row r="76" spans="2:15" ht="19.5" customHeight="1">
      <c r="B76" s="159"/>
      <c r="C76" s="160"/>
      <c r="D76" s="160"/>
      <c r="E76" s="160" t="s">
        <v>533</v>
      </c>
      <c r="F76" s="161"/>
      <c r="G76" s="160" t="s">
        <v>534</v>
      </c>
      <c r="H76" s="160" t="s">
        <v>532</v>
      </c>
      <c r="I76" s="160"/>
      <c r="J76" s="160"/>
      <c r="K76" s="162"/>
      <c r="L76" s="160"/>
      <c r="M76" s="250"/>
      <c r="N76" s="138"/>
      <c r="O76" s="125"/>
    </row>
    <row r="77" spans="2:15" ht="10.5" customHeight="1">
      <c r="B77" s="163"/>
      <c r="C77" s="164"/>
      <c r="D77" s="164"/>
      <c r="E77" s="164"/>
      <c r="F77" s="165"/>
      <c r="G77" s="164"/>
      <c r="H77" s="164"/>
      <c r="I77" s="164"/>
      <c r="J77" s="164"/>
      <c r="K77" s="166"/>
      <c r="L77" s="329"/>
      <c r="M77" s="415"/>
      <c r="N77" s="138"/>
      <c r="O77" s="125"/>
    </row>
    <row r="78" spans="2:15" ht="15.75">
      <c r="B78" s="163"/>
      <c r="C78" s="164"/>
      <c r="D78" s="164"/>
      <c r="E78" s="160" t="s">
        <v>535</v>
      </c>
      <c r="F78" s="165"/>
      <c r="G78" s="164"/>
      <c r="H78" s="164"/>
      <c r="I78" s="164"/>
      <c r="J78" s="164"/>
      <c r="K78" s="166"/>
      <c r="L78" s="329"/>
      <c r="M78" s="415"/>
      <c r="N78" s="138"/>
      <c r="O78" s="125"/>
    </row>
    <row r="79" spans="2:15" ht="10.5" customHeight="1">
      <c r="B79" s="167"/>
      <c r="C79" s="168"/>
      <c r="D79" s="168"/>
      <c r="E79" s="168"/>
      <c r="F79" s="169"/>
      <c r="G79" s="168"/>
      <c r="H79" s="168"/>
      <c r="I79" s="168"/>
      <c r="J79" s="168"/>
      <c r="K79" s="170"/>
      <c r="L79" s="330"/>
      <c r="M79" s="416"/>
      <c r="N79" s="171"/>
      <c r="O79" s="172"/>
    </row>
    <row r="80" spans="2:15" ht="15.75">
      <c r="B80" s="118"/>
      <c r="C80" s="118"/>
      <c r="D80" s="118"/>
      <c r="E80" s="118"/>
      <c r="F80" s="118"/>
      <c r="G80" s="118"/>
      <c r="H80" s="118"/>
      <c r="I80" s="118"/>
      <c r="J80" s="118"/>
      <c r="K80" s="124"/>
      <c r="L80" s="270"/>
      <c r="M80" s="270"/>
      <c r="N80" s="124"/>
      <c r="O80" s="118"/>
    </row>
  </sheetData>
  <sheetProtection/>
  <mergeCells count="14">
    <mergeCell ref="E64:H65"/>
    <mergeCell ref="H67:M67"/>
    <mergeCell ref="C18:G20"/>
    <mergeCell ref="D30:G31"/>
    <mergeCell ref="D32:G32"/>
    <mergeCell ref="E40:H41"/>
    <mergeCell ref="E49:H50"/>
    <mergeCell ref="E54:H55"/>
    <mergeCell ref="B1:O1"/>
    <mergeCell ref="B3:O3"/>
    <mergeCell ref="B5:N5"/>
    <mergeCell ref="B6:O6"/>
    <mergeCell ref="B7:O7"/>
    <mergeCell ref="B8:M8"/>
  </mergeCells>
  <conditionalFormatting sqref="B24:N67 K21:O22">
    <cfRule type="expression" priority="1" dxfId="3" stopIfTrue="1">
      <formula>IF($I$18&lt;&gt;"",CELL("PROTECT"),"")</formula>
    </cfRule>
  </conditionalFormatting>
  <printOptions/>
  <pageMargins left="0.7" right="0.7" top="0.75" bottom="0.75" header="0.3" footer="0.3"/>
  <pageSetup orientation="portrait" paperSize="9" scale="75" r:id="rId1"/>
</worksheet>
</file>

<file path=xl/worksheets/sheet11.xml><?xml version="1.0" encoding="utf-8"?>
<worksheet xmlns="http://schemas.openxmlformats.org/spreadsheetml/2006/main" xmlns:r="http://schemas.openxmlformats.org/officeDocument/2006/relationships">
  <sheetPr>
    <tabColor rgb="FFFF7C80"/>
  </sheetPr>
  <dimension ref="A1:S172"/>
  <sheetViews>
    <sheetView showGridLines="0" zoomScalePageLayoutView="0" workbookViewId="0" topLeftCell="A1">
      <selection activeCell="A1" sqref="A1"/>
    </sheetView>
  </sheetViews>
  <sheetFormatPr defaultColWidth="11.421875" defaultRowHeight="12.75"/>
  <cols>
    <col min="1" max="1" width="4.28125" style="118" customWidth="1"/>
    <col min="2" max="2" width="3.421875" style="118" customWidth="1"/>
    <col min="3" max="3" width="6.00390625" style="118" customWidth="1"/>
    <col min="4" max="4" width="12.421875" style="118" customWidth="1"/>
    <col min="5" max="6" width="27.7109375" style="118" customWidth="1"/>
    <col min="7" max="7" width="4.7109375" style="118" customWidth="1"/>
    <col min="8" max="8" width="3.421875" style="118" customWidth="1"/>
    <col min="9" max="9" width="5.28125" style="124" customWidth="1"/>
    <col min="10" max="11" width="1.421875" style="118" customWidth="1"/>
    <col min="12" max="12" width="5.28125" style="124" customWidth="1"/>
    <col min="13" max="13" width="5.421875" style="118" customWidth="1"/>
    <col min="14" max="14" width="5.140625" style="118" customWidth="1"/>
    <col min="15" max="15" width="10.7109375" style="133" customWidth="1"/>
    <col min="16" max="16" width="2.421875" style="133" customWidth="1"/>
    <col min="17" max="17" width="10.7109375" style="133" customWidth="1"/>
    <col min="18" max="16384" width="11.421875" style="118" customWidth="1"/>
  </cols>
  <sheetData>
    <row r="1" spans="2:13" ht="18.75" customHeight="1">
      <c r="B1" s="872" t="s">
        <v>750</v>
      </c>
      <c r="C1" s="872"/>
      <c r="D1" s="872"/>
      <c r="E1" s="872"/>
      <c r="F1" s="872"/>
      <c r="G1" s="872"/>
      <c r="H1" s="872"/>
      <c r="I1" s="872"/>
      <c r="J1" s="872"/>
      <c r="K1" s="872"/>
      <c r="L1" s="872"/>
      <c r="M1" s="872"/>
    </row>
    <row r="2" spans="2:13" ht="10.5" customHeight="1">
      <c r="B2" s="902"/>
      <c r="C2" s="902"/>
      <c r="D2" s="902"/>
      <c r="E2" s="902"/>
      <c r="F2" s="902"/>
      <c r="G2" s="902"/>
      <c r="H2" s="902"/>
      <c r="I2" s="902"/>
      <c r="J2" s="902"/>
      <c r="K2" s="902"/>
      <c r="L2" s="902"/>
      <c r="M2" s="902"/>
    </row>
    <row r="3" spans="2:13" ht="52.5" customHeight="1">
      <c r="B3" s="1009" t="s">
        <v>751</v>
      </c>
      <c r="C3" s="1010"/>
      <c r="D3" s="1010"/>
      <c r="E3" s="1010"/>
      <c r="F3" s="1010"/>
      <c r="G3" s="1010"/>
      <c r="H3" s="1010"/>
      <c r="I3" s="1010"/>
      <c r="J3" s="1010"/>
      <c r="K3" s="1010"/>
      <c r="L3" s="1010"/>
      <c r="M3" s="1011"/>
    </row>
    <row r="4" spans="2:13" ht="10.5" customHeight="1">
      <c r="B4" s="864"/>
      <c r="C4" s="864"/>
      <c r="D4" s="864"/>
      <c r="E4" s="864"/>
      <c r="F4" s="864"/>
      <c r="G4" s="864"/>
      <c r="H4" s="864"/>
      <c r="I4" s="864"/>
      <c r="J4" s="864"/>
      <c r="K4" s="864"/>
      <c r="L4" s="864"/>
      <c r="M4" s="864"/>
    </row>
    <row r="5" spans="1:13" ht="10.5" customHeight="1">
      <c r="A5" s="125"/>
      <c r="B5" s="868"/>
      <c r="C5" s="869"/>
      <c r="D5" s="869"/>
      <c r="E5" s="869"/>
      <c r="F5" s="869"/>
      <c r="G5" s="869"/>
      <c r="H5" s="869"/>
      <c r="I5" s="869"/>
      <c r="J5" s="869"/>
      <c r="K5" s="869"/>
      <c r="L5" s="869"/>
      <c r="M5" s="870"/>
    </row>
    <row r="6" spans="1:13" ht="15.75">
      <c r="A6" s="125"/>
      <c r="B6" s="871" t="s">
        <v>19</v>
      </c>
      <c r="C6" s="872"/>
      <c r="D6" s="872"/>
      <c r="E6" s="872"/>
      <c r="F6" s="872"/>
      <c r="G6" s="872"/>
      <c r="H6" s="872"/>
      <c r="I6" s="872"/>
      <c r="J6" s="872"/>
      <c r="K6" s="872"/>
      <c r="L6" s="872"/>
      <c r="M6" s="873"/>
    </row>
    <row r="7" spans="1:13" ht="15.75">
      <c r="A7" s="125"/>
      <c r="B7" s="871" t="s">
        <v>221</v>
      </c>
      <c r="C7" s="872"/>
      <c r="D7" s="872"/>
      <c r="E7" s="872"/>
      <c r="F7" s="872"/>
      <c r="G7" s="872"/>
      <c r="H7" s="872"/>
      <c r="I7" s="872"/>
      <c r="J7" s="872"/>
      <c r="K7" s="872"/>
      <c r="L7" s="872"/>
      <c r="M7" s="873"/>
    </row>
    <row r="8" spans="1:13" ht="10.5" customHeight="1" thickBot="1">
      <c r="A8" s="125"/>
      <c r="B8" s="1015"/>
      <c r="C8" s="1016"/>
      <c r="D8" s="1016"/>
      <c r="E8" s="1016"/>
      <c r="F8" s="1016"/>
      <c r="G8" s="1016"/>
      <c r="H8" s="1016"/>
      <c r="I8" s="1016"/>
      <c r="J8" s="1016"/>
      <c r="K8" s="1016"/>
      <c r="L8" s="121"/>
      <c r="M8" s="417"/>
    </row>
    <row r="9" spans="1:13" ht="10.5" customHeight="1" thickTop="1">
      <c r="A9" s="125"/>
      <c r="B9" s="123"/>
      <c r="C9" s="124"/>
      <c r="D9" s="124"/>
      <c r="E9" s="124"/>
      <c r="F9" s="124"/>
      <c r="G9" s="124"/>
      <c r="H9" s="124"/>
      <c r="J9" s="124"/>
      <c r="K9" s="124"/>
      <c r="M9" s="125"/>
    </row>
    <row r="10" spans="1:13" ht="15.75" customHeight="1">
      <c r="A10" s="125"/>
      <c r="B10" s="126"/>
      <c r="C10" s="118" t="s">
        <v>15</v>
      </c>
      <c r="E10" s="118" t="str">
        <f>PENGGUNAAN_UK!F10</f>
        <v>: …………………………………………………......................................</v>
      </c>
      <c r="M10" s="125"/>
    </row>
    <row r="11" spans="1:13" ht="10.5" customHeight="1">
      <c r="A11" s="125"/>
      <c r="B11" s="126"/>
      <c r="M11" s="125"/>
    </row>
    <row r="12" spans="1:13" ht="15.75" customHeight="1">
      <c r="A12" s="125"/>
      <c r="B12" s="126"/>
      <c r="C12" s="118" t="s">
        <v>200</v>
      </c>
      <c r="E12" s="118" t="str">
        <f>PENGGUNAAN_UK!F12</f>
        <v>: …………………………………………………......................................</v>
      </c>
      <c r="M12" s="125"/>
    </row>
    <row r="13" spans="1:13" ht="10.5" customHeight="1">
      <c r="A13" s="125"/>
      <c r="B13" s="126"/>
      <c r="M13" s="125"/>
    </row>
    <row r="14" spans="1:13" ht="15.75" customHeight="1">
      <c r="A14" s="125"/>
      <c r="B14" s="126"/>
      <c r="C14" s="118" t="s">
        <v>17</v>
      </c>
      <c r="E14" s="118" t="str">
        <f>PENGGUNAAN_UK!F14</f>
        <v>: …………………………………………………......................................</v>
      </c>
      <c r="M14" s="125"/>
    </row>
    <row r="15" spans="2:13" ht="10.5" customHeight="1" thickBot="1">
      <c r="B15" s="127"/>
      <c r="C15" s="121"/>
      <c r="D15" s="121"/>
      <c r="E15" s="121"/>
      <c r="F15" s="121"/>
      <c r="G15" s="121"/>
      <c r="H15" s="121"/>
      <c r="I15" s="121"/>
      <c r="J15" s="121"/>
      <c r="K15" s="121"/>
      <c r="L15" s="121"/>
      <c r="M15" s="122"/>
    </row>
    <row r="16" spans="2:13" ht="10.5" customHeight="1" thickTop="1">
      <c r="B16" s="123"/>
      <c r="C16" s="124"/>
      <c r="D16" s="124"/>
      <c r="E16" s="124"/>
      <c r="F16" s="124"/>
      <c r="J16" s="124"/>
      <c r="K16" s="124"/>
      <c r="M16" s="125"/>
    </row>
    <row r="17" spans="2:13" ht="16.5">
      <c r="B17" s="123"/>
      <c r="C17" s="124"/>
      <c r="D17" s="124"/>
      <c r="E17" s="124"/>
      <c r="F17" s="124"/>
      <c r="G17" s="124"/>
      <c r="H17" s="124"/>
      <c r="I17" s="115" t="s">
        <v>2</v>
      </c>
      <c r="J17" s="124"/>
      <c r="K17" s="124"/>
      <c r="L17" s="147" t="s">
        <v>22</v>
      </c>
      <c r="M17" s="418"/>
    </row>
    <row r="18" spans="2:17" ht="16.5">
      <c r="B18" s="126"/>
      <c r="I18" s="275" t="s">
        <v>0</v>
      </c>
      <c r="L18" s="210" t="s">
        <v>23</v>
      </c>
      <c r="M18" s="418"/>
      <c r="O18" s="419" t="s">
        <v>516</v>
      </c>
      <c r="P18" s="420"/>
      <c r="Q18" s="420" t="s">
        <v>220</v>
      </c>
    </row>
    <row r="19" spans="2:17" ht="15.75">
      <c r="B19" s="421" t="s">
        <v>60</v>
      </c>
      <c r="I19" s="115"/>
      <c r="L19" s="275"/>
      <c r="M19" s="125"/>
      <c r="O19" s="420"/>
      <c r="P19" s="420"/>
      <c r="Q19" s="420"/>
    </row>
    <row r="20" spans="2:17" ht="10.5" customHeight="1">
      <c r="B20" s="422"/>
      <c r="I20" s="115"/>
      <c r="L20" s="275"/>
      <c r="M20" s="125"/>
      <c r="O20" s="420"/>
      <c r="P20" s="420"/>
      <c r="Q20" s="420"/>
    </row>
    <row r="21" spans="2:17" ht="15.75" customHeight="1">
      <c r="B21" s="422"/>
      <c r="C21" s="141" t="s">
        <v>8</v>
      </c>
      <c r="D21" s="880" t="s">
        <v>720</v>
      </c>
      <c r="E21" s="880"/>
      <c r="F21" s="880"/>
      <c r="I21" s="703"/>
      <c r="J21" s="742"/>
      <c r="K21" s="704"/>
      <c r="L21" s="703"/>
      <c r="M21" s="125"/>
      <c r="N21" s="373"/>
      <c r="O21" s="135">
        <v>100</v>
      </c>
      <c r="P21" s="113"/>
      <c r="Q21" s="374">
        <f>IF(I21&lt;&gt;"",100,0)</f>
        <v>0</v>
      </c>
    </row>
    <row r="22" spans="2:16" ht="21.75" customHeight="1">
      <c r="B22" s="422"/>
      <c r="C22" s="141"/>
      <c r="D22" s="880"/>
      <c r="E22" s="880"/>
      <c r="F22" s="880"/>
      <c r="I22" s="704"/>
      <c r="J22" s="759"/>
      <c r="K22" s="759"/>
      <c r="L22" s="704"/>
      <c r="M22" s="125"/>
      <c r="P22" s="420"/>
    </row>
    <row r="23" spans="2:13" ht="59.25" customHeight="1">
      <c r="B23" s="422"/>
      <c r="C23" s="141"/>
      <c r="D23" s="1005" t="s">
        <v>721</v>
      </c>
      <c r="E23" s="1006"/>
      <c r="F23" s="1007"/>
      <c r="I23" s="704"/>
      <c r="J23" s="759"/>
      <c r="K23" s="759"/>
      <c r="L23" s="704"/>
      <c r="M23" s="125"/>
    </row>
    <row r="24" spans="2:13" ht="10.5" customHeight="1">
      <c r="B24" s="123"/>
      <c r="C24" s="124"/>
      <c r="D24" s="124"/>
      <c r="E24" s="124"/>
      <c r="F24" s="124"/>
      <c r="G24" s="124"/>
      <c r="I24" s="704"/>
      <c r="J24" s="704"/>
      <c r="K24" s="704"/>
      <c r="L24" s="704"/>
      <c r="M24" s="125"/>
    </row>
    <row r="25" spans="2:17" ht="15.75" customHeight="1">
      <c r="B25" s="123"/>
      <c r="C25" s="141" t="s">
        <v>9</v>
      </c>
      <c r="D25" s="880" t="s">
        <v>722</v>
      </c>
      <c r="E25" s="880"/>
      <c r="F25" s="880"/>
      <c r="G25" s="124"/>
      <c r="I25" s="703"/>
      <c r="J25" s="742"/>
      <c r="K25" s="704"/>
      <c r="L25" s="703"/>
      <c r="M25" s="125"/>
      <c r="N25" s="373"/>
      <c r="O25" s="135">
        <v>100</v>
      </c>
      <c r="P25" s="113"/>
      <c r="Q25" s="374">
        <f>IF(I25&lt;&gt;"",100,0)</f>
        <v>0</v>
      </c>
    </row>
    <row r="26" spans="2:16" ht="17.25" customHeight="1">
      <c r="B26" s="123"/>
      <c r="C26" s="141"/>
      <c r="D26" s="880"/>
      <c r="E26" s="880"/>
      <c r="F26" s="880"/>
      <c r="G26" s="124"/>
      <c r="I26" s="704"/>
      <c r="J26" s="759"/>
      <c r="K26" s="759"/>
      <c r="L26" s="704"/>
      <c r="M26" s="125"/>
      <c r="P26" s="420"/>
    </row>
    <row r="27" spans="2:13" ht="60.75" customHeight="1">
      <c r="B27" s="422"/>
      <c r="C27" s="141"/>
      <c r="D27" s="1005" t="s">
        <v>723</v>
      </c>
      <c r="E27" s="1006"/>
      <c r="F27" s="1007"/>
      <c r="I27" s="704"/>
      <c r="J27" s="759"/>
      <c r="K27" s="759"/>
      <c r="L27" s="704"/>
      <c r="M27" s="125"/>
    </row>
    <row r="28" spans="2:13" ht="10.5" customHeight="1">
      <c r="B28" s="123"/>
      <c r="C28" s="124"/>
      <c r="D28" s="124"/>
      <c r="E28" s="124"/>
      <c r="F28" s="124"/>
      <c r="G28" s="124"/>
      <c r="I28" s="704"/>
      <c r="J28" s="704"/>
      <c r="K28" s="704"/>
      <c r="L28" s="704"/>
      <c r="M28" s="125"/>
    </row>
    <row r="29" spans="2:13" ht="15.75">
      <c r="B29" s="421" t="s">
        <v>61</v>
      </c>
      <c r="C29" s="183"/>
      <c r="D29" s="183"/>
      <c r="E29" s="183"/>
      <c r="F29" s="183"/>
      <c r="I29" s="704"/>
      <c r="J29" s="759"/>
      <c r="K29" s="759"/>
      <c r="L29" s="704"/>
      <c r="M29" s="125"/>
    </row>
    <row r="30" spans="2:13" ht="10.5" customHeight="1">
      <c r="B30" s="134"/>
      <c r="I30" s="704"/>
      <c r="J30" s="759"/>
      <c r="K30" s="759"/>
      <c r="L30" s="704"/>
      <c r="M30" s="125"/>
    </row>
    <row r="31" spans="2:17" ht="15.75" customHeight="1">
      <c r="B31" s="123"/>
      <c r="C31" s="141" t="s">
        <v>5</v>
      </c>
      <c r="D31" s="880" t="s">
        <v>62</v>
      </c>
      <c r="E31" s="880"/>
      <c r="F31" s="880"/>
      <c r="G31" s="124"/>
      <c r="I31" s="703"/>
      <c r="J31" s="742"/>
      <c r="K31" s="704"/>
      <c r="L31" s="703"/>
      <c r="M31" s="125"/>
      <c r="N31" s="373"/>
      <c r="O31" s="135">
        <v>100</v>
      </c>
      <c r="P31" s="113"/>
      <c r="Q31" s="374">
        <f>IF(I31&lt;&gt;"",100,0)</f>
        <v>0</v>
      </c>
    </row>
    <row r="32" spans="2:13" ht="15.75" customHeight="1">
      <c r="B32" s="123"/>
      <c r="C32" s="141"/>
      <c r="D32" s="880"/>
      <c r="E32" s="880"/>
      <c r="F32" s="880"/>
      <c r="G32" s="124"/>
      <c r="I32" s="704"/>
      <c r="J32" s="704"/>
      <c r="K32" s="704"/>
      <c r="L32" s="704"/>
      <c r="M32" s="125"/>
    </row>
    <row r="33" spans="2:13" ht="30.75" customHeight="1">
      <c r="B33" s="134"/>
      <c r="C33" s="199"/>
      <c r="D33" s="1012" t="s">
        <v>85</v>
      </c>
      <c r="E33" s="1013"/>
      <c r="F33" s="1014"/>
      <c r="G33" s="145"/>
      <c r="H33" s="145"/>
      <c r="I33" s="743"/>
      <c r="J33" s="760"/>
      <c r="K33" s="760"/>
      <c r="L33" s="743"/>
      <c r="M33" s="125"/>
    </row>
    <row r="34" spans="2:13" ht="10.5" customHeight="1">
      <c r="B34" s="134"/>
      <c r="C34" s="145"/>
      <c r="D34" s="145"/>
      <c r="E34" s="145"/>
      <c r="F34" s="145"/>
      <c r="G34" s="145"/>
      <c r="H34" s="145"/>
      <c r="I34" s="743"/>
      <c r="J34" s="743"/>
      <c r="K34" s="743"/>
      <c r="L34" s="743"/>
      <c r="M34" s="125"/>
    </row>
    <row r="35" spans="2:17" ht="15.75" customHeight="1">
      <c r="B35" s="123"/>
      <c r="C35" s="157" t="s">
        <v>6</v>
      </c>
      <c r="D35" s="879" t="s">
        <v>724</v>
      </c>
      <c r="E35" s="879"/>
      <c r="F35" s="879"/>
      <c r="G35" s="138"/>
      <c r="H35" s="145"/>
      <c r="I35" s="703"/>
      <c r="J35" s="742"/>
      <c r="K35" s="704"/>
      <c r="L35" s="703"/>
      <c r="M35" s="125"/>
      <c r="N35" s="373"/>
      <c r="O35" s="135">
        <v>100</v>
      </c>
      <c r="P35" s="113"/>
      <c r="Q35" s="374">
        <f>IF(I35&lt;&gt;"",100,0)</f>
        <v>0</v>
      </c>
    </row>
    <row r="36" spans="2:13" ht="50.25" customHeight="1">
      <c r="B36" s="123"/>
      <c r="C36" s="138"/>
      <c r="D36" s="879"/>
      <c r="E36" s="879"/>
      <c r="F36" s="879"/>
      <c r="G36" s="138"/>
      <c r="H36" s="145"/>
      <c r="I36" s="743"/>
      <c r="J36" s="743"/>
      <c r="K36" s="743"/>
      <c r="L36" s="743"/>
      <c r="M36" s="125"/>
    </row>
    <row r="37" spans="2:13" ht="10.5" customHeight="1">
      <c r="B37" s="134"/>
      <c r="C37" s="145"/>
      <c r="D37" s="145"/>
      <c r="E37" s="145"/>
      <c r="F37" s="145"/>
      <c r="G37" s="145"/>
      <c r="H37" s="145"/>
      <c r="I37" s="743"/>
      <c r="J37" s="760"/>
      <c r="K37" s="760"/>
      <c r="L37" s="743"/>
      <c r="M37" s="125"/>
    </row>
    <row r="38" spans="2:17" ht="15.75" customHeight="1">
      <c r="B38" s="134"/>
      <c r="C38" s="291" t="s">
        <v>7</v>
      </c>
      <c r="D38" s="879" t="s">
        <v>725</v>
      </c>
      <c r="E38" s="879"/>
      <c r="F38" s="879"/>
      <c r="G38" s="145"/>
      <c r="H38" s="145"/>
      <c r="I38" s="703"/>
      <c r="J38" s="742"/>
      <c r="K38" s="704"/>
      <c r="L38" s="703"/>
      <c r="M38" s="125"/>
      <c r="N38" s="373"/>
      <c r="O38" s="135">
        <v>100</v>
      </c>
      <c r="P38" s="113"/>
      <c r="Q38" s="374">
        <f>IF(I38&lt;&gt;"",100,0)</f>
        <v>0</v>
      </c>
    </row>
    <row r="39" spans="2:13" ht="35.25" customHeight="1">
      <c r="B39" s="134"/>
      <c r="C39" s="145"/>
      <c r="D39" s="879"/>
      <c r="E39" s="879"/>
      <c r="F39" s="879"/>
      <c r="G39" s="138"/>
      <c r="H39" s="145"/>
      <c r="I39" s="743"/>
      <c r="J39" s="760"/>
      <c r="K39" s="760"/>
      <c r="L39" s="743"/>
      <c r="M39" s="125"/>
    </row>
    <row r="40" spans="2:13" ht="42.75" customHeight="1">
      <c r="B40" s="134"/>
      <c r="C40" s="199"/>
      <c r="D40" s="1012" t="s">
        <v>726</v>
      </c>
      <c r="E40" s="1013"/>
      <c r="F40" s="1014"/>
      <c r="G40" s="145"/>
      <c r="H40" s="145"/>
      <c r="I40" s="743"/>
      <c r="J40" s="760"/>
      <c r="K40" s="760"/>
      <c r="L40" s="743"/>
      <c r="M40" s="125"/>
    </row>
    <row r="41" spans="2:13" ht="10.5" customHeight="1">
      <c r="B41" s="200"/>
      <c r="C41" s="201"/>
      <c r="D41" s="423"/>
      <c r="E41" s="423"/>
      <c r="F41" s="423"/>
      <c r="G41" s="215"/>
      <c r="H41" s="215"/>
      <c r="I41" s="749"/>
      <c r="J41" s="761"/>
      <c r="K41" s="761"/>
      <c r="L41" s="749"/>
      <c r="M41" s="172"/>
    </row>
    <row r="42" spans="2:13" ht="10.5" customHeight="1">
      <c r="B42" s="205"/>
      <c r="C42" s="173"/>
      <c r="D42" s="173"/>
      <c r="E42" s="173"/>
      <c r="F42" s="173"/>
      <c r="G42" s="173"/>
      <c r="H42" s="173"/>
      <c r="I42" s="750"/>
      <c r="J42" s="750"/>
      <c r="K42" s="750"/>
      <c r="L42" s="750"/>
      <c r="M42" s="156"/>
    </row>
    <row r="43" spans="2:19" ht="15.75" customHeight="1">
      <c r="B43" s="123"/>
      <c r="C43" s="291" t="s">
        <v>86</v>
      </c>
      <c r="D43" s="879" t="s">
        <v>375</v>
      </c>
      <c r="E43" s="879"/>
      <c r="F43" s="879"/>
      <c r="G43" s="138"/>
      <c r="H43" s="145"/>
      <c r="I43" s="746"/>
      <c r="J43" s="742"/>
      <c r="K43" s="704"/>
      <c r="L43" s="703"/>
      <c r="M43" s="125"/>
      <c r="N43" s="373"/>
      <c r="O43" s="135">
        <v>100</v>
      </c>
      <c r="P43" s="113"/>
      <c r="Q43" s="764" t="str">
        <f>IF(AND(G49&lt;&gt;"",G51&lt;&gt;"",G53&lt;&gt;"",G55&lt;&gt;"",G57&lt;&gt;"",G59&lt;&gt;"",G61&lt;&gt;"",G63&lt;&gt;""),"100","0")</f>
        <v>0</v>
      </c>
      <c r="R43" s="785" t="s">
        <v>925</v>
      </c>
      <c r="S43" s="239" t="s">
        <v>727</v>
      </c>
    </row>
    <row r="44" spans="2:13" ht="18" customHeight="1">
      <c r="B44" s="123"/>
      <c r="C44" s="138"/>
      <c r="D44" s="879"/>
      <c r="E44" s="879"/>
      <c r="F44" s="879"/>
      <c r="G44" s="138"/>
      <c r="H44" s="145"/>
      <c r="I44" s="138"/>
      <c r="J44" s="138"/>
      <c r="K44" s="138"/>
      <c r="L44" s="138"/>
      <c r="M44" s="125"/>
    </row>
    <row r="45" spans="2:13" ht="81.75" customHeight="1">
      <c r="B45" s="134"/>
      <c r="C45" s="199"/>
      <c r="D45" s="1012" t="s">
        <v>728</v>
      </c>
      <c r="E45" s="1013"/>
      <c r="F45" s="1014"/>
      <c r="G45" s="145"/>
      <c r="H45" s="145"/>
      <c r="I45" s="138"/>
      <c r="J45" s="145"/>
      <c r="K45" s="145"/>
      <c r="L45" s="138"/>
      <c r="M45" s="125"/>
    </row>
    <row r="46" spans="2:13" ht="10.5" customHeight="1">
      <c r="B46" s="134"/>
      <c r="C46" s="145"/>
      <c r="D46" s="145"/>
      <c r="E46" s="145"/>
      <c r="F46" s="145"/>
      <c r="G46" s="145"/>
      <c r="H46" s="145"/>
      <c r="I46" s="138"/>
      <c r="J46" s="145"/>
      <c r="K46" s="145"/>
      <c r="L46" s="138"/>
      <c r="M46" s="125"/>
    </row>
    <row r="47" spans="2:13" ht="15.75">
      <c r="B47" s="134"/>
      <c r="C47" s="199"/>
      <c r="D47" s="145" t="s">
        <v>63</v>
      </c>
      <c r="E47" s="145"/>
      <c r="F47" s="145"/>
      <c r="G47" s="162" t="s">
        <v>0</v>
      </c>
      <c r="H47" s="145"/>
      <c r="I47" s="138"/>
      <c r="J47" s="145"/>
      <c r="K47" s="145"/>
      <c r="L47" s="138"/>
      <c r="M47" s="125"/>
    </row>
    <row r="48" spans="2:13" ht="10.5" customHeight="1">
      <c r="B48" s="134"/>
      <c r="C48" s="147"/>
      <c r="M48" s="125"/>
    </row>
    <row r="49" spans="2:13" ht="15.75">
      <c r="B49" s="134"/>
      <c r="C49" s="147"/>
      <c r="D49" s="118" t="s">
        <v>64</v>
      </c>
      <c r="G49" s="703"/>
      <c r="M49" s="125"/>
    </row>
    <row r="50" spans="2:13" ht="10.5" customHeight="1">
      <c r="B50" s="134"/>
      <c r="G50" s="704"/>
      <c r="M50" s="125"/>
    </row>
    <row r="51" spans="2:13" ht="15.75">
      <c r="B51" s="134"/>
      <c r="C51" s="147"/>
      <c r="D51" s="118" t="s">
        <v>65</v>
      </c>
      <c r="G51" s="703"/>
      <c r="M51" s="125"/>
    </row>
    <row r="52" spans="2:13" ht="10.5" customHeight="1">
      <c r="B52" s="134"/>
      <c r="C52" s="147"/>
      <c r="G52" s="704"/>
      <c r="M52" s="125"/>
    </row>
    <row r="53" spans="2:13" ht="15.75">
      <c r="B53" s="134"/>
      <c r="C53" s="147"/>
      <c r="D53" s="118" t="s">
        <v>66</v>
      </c>
      <c r="G53" s="703"/>
      <c r="M53" s="125"/>
    </row>
    <row r="54" spans="2:13" ht="10.5" customHeight="1">
      <c r="B54" s="134"/>
      <c r="C54" s="147"/>
      <c r="G54" s="704"/>
      <c r="M54" s="125"/>
    </row>
    <row r="55" spans="2:13" ht="15.75">
      <c r="B55" s="134"/>
      <c r="C55" s="147"/>
      <c r="D55" s="118" t="s">
        <v>67</v>
      </c>
      <c r="G55" s="703"/>
      <c r="M55" s="125"/>
    </row>
    <row r="56" spans="2:13" ht="10.5" customHeight="1">
      <c r="B56" s="134"/>
      <c r="G56" s="704"/>
      <c r="M56" s="125"/>
    </row>
    <row r="57" spans="2:13" ht="15.75">
      <c r="B57" s="134"/>
      <c r="C57" s="147"/>
      <c r="D57" s="118" t="s">
        <v>68</v>
      </c>
      <c r="G57" s="703"/>
      <c r="M57" s="125"/>
    </row>
    <row r="58" spans="2:13" ht="10.5" customHeight="1">
      <c r="B58" s="134"/>
      <c r="C58" s="147"/>
      <c r="G58" s="704"/>
      <c r="M58" s="125"/>
    </row>
    <row r="59" spans="2:13" ht="15.75">
      <c r="B59" s="134"/>
      <c r="C59" s="147"/>
      <c r="D59" s="118" t="s">
        <v>69</v>
      </c>
      <c r="G59" s="703"/>
      <c r="M59" s="125"/>
    </row>
    <row r="60" spans="2:13" ht="10.5" customHeight="1">
      <c r="B60" s="134"/>
      <c r="C60" s="147"/>
      <c r="G60" s="704"/>
      <c r="M60" s="125"/>
    </row>
    <row r="61" spans="2:13" ht="15.75">
      <c r="B61" s="134"/>
      <c r="C61" s="147"/>
      <c r="D61" s="118" t="s">
        <v>70</v>
      </c>
      <c r="G61" s="703"/>
      <c r="M61" s="125"/>
    </row>
    <row r="62" spans="2:13" ht="10.5" customHeight="1">
      <c r="B62" s="134"/>
      <c r="G62" s="704"/>
      <c r="M62" s="125"/>
    </row>
    <row r="63" spans="2:13" ht="15.75">
      <c r="B63" s="134"/>
      <c r="C63" s="199"/>
      <c r="D63" s="145" t="s">
        <v>71</v>
      </c>
      <c r="E63" s="145"/>
      <c r="F63" s="145"/>
      <c r="G63" s="703"/>
      <c r="H63" s="145"/>
      <c r="I63" s="138"/>
      <c r="J63" s="145"/>
      <c r="K63" s="145"/>
      <c r="L63" s="138"/>
      <c r="M63" s="125"/>
    </row>
    <row r="64" spans="2:13" ht="10.5" customHeight="1">
      <c r="B64" s="134"/>
      <c r="C64" s="199"/>
      <c r="D64" s="199"/>
      <c r="E64" s="199"/>
      <c r="F64" s="145"/>
      <c r="G64" s="145"/>
      <c r="H64" s="145"/>
      <c r="I64" s="138"/>
      <c r="J64" s="145"/>
      <c r="K64" s="145"/>
      <c r="L64" s="138"/>
      <c r="M64" s="125"/>
    </row>
    <row r="65" spans="2:17" ht="15.75">
      <c r="B65" s="421" t="s">
        <v>729</v>
      </c>
      <c r="C65" s="145"/>
      <c r="D65" s="145"/>
      <c r="E65" s="145"/>
      <c r="F65" s="145"/>
      <c r="G65" s="145"/>
      <c r="H65" s="145"/>
      <c r="I65" s="138"/>
      <c r="J65" s="145"/>
      <c r="K65" s="145"/>
      <c r="L65" s="138"/>
      <c r="M65" s="125"/>
      <c r="O65" s="420"/>
      <c r="P65" s="420"/>
      <c r="Q65" s="420"/>
    </row>
    <row r="66" spans="2:13" ht="10.5" customHeight="1">
      <c r="B66" s="422"/>
      <c r="C66" s="145"/>
      <c r="D66" s="145"/>
      <c r="E66" s="145"/>
      <c r="F66" s="145"/>
      <c r="G66" s="145"/>
      <c r="H66" s="145"/>
      <c r="I66" s="138"/>
      <c r="J66" s="145"/>
      <c r="K66" s="145"/>
      <c r="L66" s="138"/>
      <c r="M66" s="125"/>
    </row>
    <row r="67" spans="2:17" ht="15.75" customHeight="1">
      <c r="B67" s="134"/>
      <c r="C67" s="199" t="s">
        <v>224</v>
      </c>
      <c r="D67" s="145" t="s">
        <v>72</v>
      </c>
      <c r="E67" s="424"/>
      <c r="F67" s="145"/>
      <c r="G67" s="145"/>
      <c r="H67" s="145"/>
      <c r="I67" s="703"/>
      <c r="J67" s="742"/>
      <c r="K67" s="704"/>
      <c r="L67" s="703"/>
      <c r="M67" s="125"/>
      <c r="N67" s="373"/>
      <c r="O67" s="135">
        <v>100</v>
      </c>
      <c r="P67" s="113"/>
      <c r="Q67" s="374">
        <f>IF(I67&lt;&gt;"",100,0)</f>
        <v>0</v>
      </c>
    </row>
    <row r="68" spans="2:13" ht="10.5" customHeight="1">
      <c r="B68" s="134"/>
      <c r="C68" s="145"/>
      <c r="D68" s="145"/>
      <c r="E68" s="145"/>
      <c r="F68" s="145"/>
      <c r="G68" s="145"/>
      <c r="H68" s="145"/>
      <c r="I68" s="138"/>
      <c r="J68" s="145"/>
      <c r="K68" s="145"/>
      <c r="L68" s="138"/>
      <c r="M68" s="125"/>
    </row>
    <row r="69" spans="2:13" ht="13.5" customHeight="1">
      <c r="B69" s="134"/>
      <c r="C69" s="145" t="s">
        <v>88</v>
      </c>
      <c r="D69" s="1019" t="s">
        <v>730</v>
      </c>
      <c r="E69" s="1019"/>
      <c r="F69" s="1019"/>
      <c r="G69" s="145"/>
      <c r="H69" s="145"/>
      <c r="I69" s="138"/>
      <c r="J69" s="145"/>
      <c r="K69" s="145"/>
      <c r="L69" s="138"/>
      <c r="M69" s="125"/>
    </row>
    <row r="70" spans="2:17" ht="18" customHeight="1">
      <c r="B70" s="134"/>
      <c r="C70" s="145"/>
      <c r="D70" s="1019"/>
      <c r="E70" s="1019"/>
      <c r="F70" s="1019"/>
      <c r="G70" s="3"/>
      <c r="H70" s="3"/>
      <c r="I70" s="19"/>
      <c r="J70" s="25"/>
      <c r="K70" s="26"/>
      <c r="L70" s="19"/>
      <c r="M70" s="125"/>
      <c r="N70" s="13"/>
      <c r="O70" s="425">
        <v>100</v>
      </c>
      <c r="P70" s="426"/>
      <c r="Q70" s="425" t="e">
        <f>(G75/G72)*100</f>
        <v>#DIV/0!</v>
      </c>
    </row>
    <row r="71" spans="2:18" ht="10.5" customHeight="1">
      <c r="B71" s="134"/>
      <c r="C71" s="145"/>
      <c r="D71" s="145"/>
      <c r="E71" s="145"/>
      <c r="F71" s="145"/>
      <c r="G71" s="21"/>
      <c r="H71" s="21"/>
      <c r="I71" s="3"/>
      <c r="J71" s="6"/>
      <c r="K71" s="23"/>
      <c r="L71" s="23"/>
      <c r="M71" s="445"/>
      <c r="N71" s="30"/>
      <c r="O71" s="427"/>
      <c r="P71" s="5"/>
      <c r="Q71" s="5"/>
      <c r="R71" s="5"/>
    </row>
    <row r="72" spans="2:18" ht="22.5" customHeight="1">
      <c r="B72" s="134"/>
      <c r="C72" s="145"/>
      <c r="D72" s="1020" t="s">
        <v>731</v>
      </c>
      <c r="E72" s="1020"/>
      <c r="F72" s="1020"/>
      <c r="G72" s="19"/>
      <c r="H72" s="30"/>
      <c r="I72" s="3"/>
      <c r="J72" s="6" t="s">
        <v>732</v>
      </c>
      <c r="K72" s="23"/>
      <c r="L72" s="23"/>
      <c r="M72" s="445"/>
      <c r="N72" s="30"/>
      <c r="O72" s="45"/>
      <c r="P72" s="5"/>
      <c r="Q72" s="5"/>
      <c r="R72" s="5"/>
    </row>
    <row r="73" spans="2:18" ht="10.5" customHeight="1">
      <c r="B73" s="134"/>
      <c r="C73" s="145"/>
      <c r="D73" s="145"/>
      <c r="E73" s="145"/>
      <c r="F73" s="145"/>
      <c r="G73" s="30"/>
      <c r="H73" s="30"/>
      <c r="I73" s="3"/>
      <c r="J73" s="6"/>
      <c r="K73" s="23"/>
      <c r="L73" s="23"/>
      <c r="M73" s="445"/>
      <c r="N73" s="30"/>
      <c r="O73" s="45"/>
      <c r="P73" s="5"/>
      <c r="Q73" s="5"/>
      <c r="R73" s="5"/>
    </row>
    <row r="74" spans="2:18" ht="13.5" customHeight="1">
      <c r="B74" s="134"/>
      <c r="C74" s="145"/>
      <c r="D74" s="1021" t="s">
        <v>733</v>
      </c>
      <c r="E74" s="1021"/>
      <c r="F74" s="1021"/>
      <c r="G74" s="21"/>
      <c r="H74" s="21"/>
      <c r="I74" s="3"/>
      <c r="J74" s="6"/>
      <c r="K74" s="23"/>
      <c r="L74" s="23"/>
      <c r="M74" s="445"/>
      <c r="N74" s="30"/>
      <c r="O74" s="45"/>
      <c r="P74" s="5"/>
      <c r="Q74" s="5"/>
      <c r="R74" s="5"/>
    </row>
    <row r="75" spans="2:18" ht="21" customHeight="1">
      <c r="B75" s="134"/>
      <c r="C75" s="145"/>
      <c r="D75" s="1021"/>
      <c r="E75" s="1021"/>
      <c r="F75" s="1021"/>
      <c r="G75" s="19"/>
      <c r="H75" s="30"/>
      <c r="I75" s="3"/>
      <c r="J75" s="6" t="s">
        <v>732</v>
      </c>
      <c r="K75" s="23"/>
      <c r="L75" s="23"/>
      <c r="M75" s="445"/>
      <c r="N75" s="30"/>
      <c r="O75" s="45"/>
      <c r="P75" s="5"/>
      <c r="Q75" s="5"/>
      <c r="R75" s="5"/>
    </row>
    <row r="76" spans="2:13" ht="13.5" customHeight="1">
      <c r="B76" s="134"/>
      <c r="C76" s="145"/>
      <c r="D76" s="1021"/>
      <c r="E76" s="1021"/>
      <c r="F76" s="1021"/>
      <c r="G76" s="145"/>
      <c r="H76" s="145"/>
      <c r="I76" s="138"/>
      <c r="J76" s="145"/>
      <c r="K76" s="145"/>
      <c r="L76" s="138"/>
      <c r="M76" s="125"/>
    </row>
    <row r="77" spans="2:13" ht="10.5" customHeight="1">
      <c r="B77" s="134"/>
      <c r="C77" s="145"/>
      <c r="D77" s="145"/>
      <c r="E77" s="145"/>
      <c r="F77" s="145"/>
      <c r="G77" s="145"/>
      <c r="H77" s="145"/>
      <c r="I77" s="138"/>
      <c r="J77" s="145"/>
      <c r="K77" s="145"/>
      <c r="L77" s="138"/>
      <c r="M77" s="125"/>
    </row>
    <row r="78" spans="2:17" ht="15.75" customHeight="1">
      <c r="B78" s="134"/>
      <c r="C78" s="147" t="s">
        <v>91</v>
      </c>
      <c r="D78" s="1022" t="s">
        <v>734</v>
      </c>
      <c r="E78" s="1022"/>
      <c r="F78" s="1022"/>
      <c r="G78" s="428"/>
      <c r="I78" s="703"/>
      <c r="J78" s="742"/>
      <c r="K78" s="704"/>
      <c r="L78" s="703"/>
      <c r="M78" s="125"/>
      <c r="N78" s="373"/>
      <c r="O78" s="135">
        <v>100</v>
      </c>
      <c r="P78" s="113"/>
      <c r="Q78" s="374">
        <f>IF(I78&lt;&gt;"",100,0)</f>
        <v>0</v>
      </c>
    </row>
    <row r="79" spans="2:13" ht="15.75" customHeight="1">
      <c r="B79" s="134"/>
      <c r="C79" s="147"/>
      <c r="D79" s="1022"/>
      <c r="E79" s="1022"/>
      <c r="F79" s="1022"/>
      <c r="G79" s="428"/>
      <c r="I79" s="704"/>
      <c r="J79" s="759"/>
      <c r="K79" s="759"/>
      <c r="L79" s="704"/>
      <c r="M79" s="125"/>
    </row>
    <row r="80" spans="2:13" ht="10.5" customHeight="1">
      <c r="B80" s="134"/>
      <c r="C80" s="147"/>
      <c r="I80" s="704"/>
      <c r="J80" s="759"/>
      <c r="K80" s="759"/>
      <c r="L80" s="704"/>
      <c r="M80" s="125"/>
    </row>
    <row r="81" spans="2:17" ht="15.75" customHeight="1">
      <c r="B81" s="134"/>
      <c r="C81" s="147" t="s">
        <v>163</v>
      </c>
      <c r="D81" s="880" t="s">
        <v>735</v>
      </c>
      <c r="E81" s="880"/>
      <c r="F81" s="880"/>
      <c r="G81" s="141"/>
      <c r="I81" s="703"/>
      <c r="J81" s="742"/>
      <c r="K81" s="704"/>
      <c r="L81" s="703"/>
      <c r="M81" s="125"/>
      <c r="N81" s="373"/>
      <c r="O81" s="135">
        <v>100</v>
      </c>
      <c r="P81" s="113"/>
      <c r="Q81" s="374">
        <f>IF(I81&lt;&gt;"",100,0)</f>
        <v>0</v>
      </c>
    </row>
    <row r="82" spans="2:13" ht="17.25" customHeight="1">
      <c r="B82" s="134"/>
      <c r="C82" s="147"/>
      <c r="D82" s="880"/>
      <c r="E82" s="880"/>
      <c r="F82" s="880"/>
      <c r="G82" s="141"/>
      <c r="I82" s="704"/>
      <c r="J82" s="759"/>
      <c r="K82" s="759"/>
      <c r="L82" s="704"/>
      <c r="M82" s="125"/>
    </row>
    <row r="83" spans="2:13" ht="10.5" customHeight="1">
      <c r="B83" s="134"/>
      <c r="C83" s="147"/>
      <c r="I83" s="704"/>
      <c r="J83" s="759"/>
      <c r="K83" s="759"/>
      <c r="L83" s="704"/>
      <c r="M83" s="125"/>
    </row>
    <row r="84" spans="2:17" ht="15.75" customHeight="1">
      <c r="B84" s="134"/>
      <c r="C84" s="147" t="s">
        <v>560</v>
      </c>
      <c r="D84" s="880" t="s">
        <v>736</v>
      </c>
      <c r="E84" s="880"/>
      <c r="F84" s="880"/>
      <c r="G84" s="141"/>
      <c r="I84" s="703"/>
      <c r="J84" s="742"/>
      <c r="K84" s="704"/>
      <c r="L84" s="703"/>
      <c r="M84" s="125"/>
      <c r="N84" s="373"/>
      <c r="O84" s="135">
        <v>100</v>
      </c>
      <c r="P84" s="113"/>
      <c r="Q84" s="374">
        <f>IF(I84&lt;&gt;"",100,0)</f>
        <v>0</v>
      </c>
    </row>
    <row r="85" spans="2:13" ht="18" customHeight="1">
      <c r="B85" s="134"/>
      <c r="C85" s="147"/>
      <c r="D85" s="880"/>
      <c r="E85" s="880"/>
      <c r="F85" s="880"/>
      <c r="G85" s="141"/>
      <c r="I85" s="704"/>
      <c r="J85" s="759"/>
      <c r="K85" s="759"/>
      <c r="L85" s="704"/>
      <c r="M85" s="125"/>
    </row>
    <row r="86" spans="2:13" ht="10.5" customHeight="1">
      <c r="B86" s="134"/>
      <c r="C86" s="147"/>
      <c r="I86" s="704"/>
      <c r="J86" s="759"/>
      <c r="K86" s="759"/>
      <c r="L86" s="704"/>
      <c r="M86" s="125"/>
    </row>
    <row r="87" spans="2:17" ht="15.75" customHeight="1">
      <c r="B87" s="134"/>
      <c r="C87" s="147" t="s">
        <v>561</v>
      </c>
      <c r="D87" s="880" t="s">
        <v>737</v>
      </c>
      <c r="E87" s="880"/>
      <c r="F87" s="880"/>
      <c r="G87" s="141"/>
      <c r="I87" s="703"/>
      <c r="J87" s="742"/>
      <c r="K87" s="704"/>
      <c r="L87" s="703"/>
      <c r="M87" s="125"/>
      <c r="N87" s="373"/>
      <c r="O87" s="135">
        <v>100</v>
      </c>
      <c r="P87" s="113"/>
      <c r="Q87" s="374">
        <f>IF(I87&lt;&gt;"",100,0)</f>
        <v>0</v>
      </c>
    </row>
    <row r="88" spans="2:13" ht="15.75" customHeight="1">
      <c r="B88" s="134"/>
      <c r="C88" s="147"/>
      <c r="D88" s="880"/>
      <c r="E88" s="880"/>
      <c r="F88" s="880"/>
      <c r="G88" s="141"/>
      <c r="I88" s="704"/>
      <c r="J88" s="759"/>
      <c r="K88" s="759"/>
      <c r="L88" s="704"/>
      <c r="M88" s="125"/>
    </row>
    <row r="89" spans="2:13" ht="10.5" customHeight="1">
      <c r="B89" s="134"/>
      <c r="C89" s="147"/>
      <c r="D89" s="209"/>
      <c r="E89" s="209"/>
      <c r="F89" s="209"/>
      <c r="G89" s="209"/>
      <c r="I89" s="704"/>
      <c r="J89" s="759"/>
      <c r="K89" s="759"/>
      <c r="L89" s="704"/>
      <c r="M89" s="125"/>
    </row>
    <row r="90" spans="2:17" ht="17.25" customHeight="1">
      <c r="B90" s="134"/>
      <c r="C90" s="147" t="s">
        <v>738</v>
      </c>
      <c r="D90" s="880" t="s">
        <v>739</v>
      </c>
      <c r="E90" s="880"/>
      <c r="F90" s="880"/>
      <c r="G90" s="141"/>
      <c r="I90" s="703"/>
      <c r="J90" s="742"/>
      <c r="K90" s="704"/>
      <c r="L90" s="703"/>
      <c r="M90" s="125"/>
      <c r="N90" s="373"/>
      <c r="O90" s="135">
        <v>100</v>
      </c>
      <c r="P90" s="113"/>
      <c r="Q90" s="374">
        <f>IF(I90&lt;&gt;"",100,0)</f>
        <v>0</v>
      </c>
    </row>
    <row r="91" spans="2:13" ht="18" customHeight="1">
      <c r="B91" s="134"/>
      <c r="C91" s="147"/>
      <c r="D91" s="880"/>
      <c r="E91" s="880"/>
      <c r="F91" s="880"/>
      <c r="G91" s="141"/>
      <c r="I91" s="704"/>
      <c r="J91" s="759"/>
      <c r="K91" s="759"/>
      <c r="L91" s="704"/>
      <c r="M91" s="125"/>
    </row>
    <row r="92" spans="2:13" ht="39.75" customHeight="1">
      <c r="B92" s="134"/>
      <c r="C92" s="199"/>
      <c r="D92" s="1012" t="s">
        <v>752</v>
      </c>
      <c r="E92" s="1013"/>
      <c r="F92" s="1014"/>
      <c r="G92" s="145"/>
      <c r="H92" s="145"/>
      <c r="I92" s="743"/>
      <c r="J92" s="760"/>
      <c r="K92" s="760"/>
      <c r="L92" s="743"/>
      <c r="M92" s="125"/>
    </row>
    <row r="93" spans="2:13" ht="10.5" customHeight="1">
      <c r="B93" s="134"/>
      <c r="C93" s="199"/>
      <c r="D93" s="199"/>
      <c r="E93" s="145"/>
      <c r="F93" s="145"/>
      <c r="G93" s="145"/>
      <c r="H93" s="145"/>
      <c r="I93" s="743"/>
      <c r="J93" s="760"/>
      <c r="K93" s="760"/>
      <c r="L93" s="743"/>
      <c r="M93" s="125"/>
    </row>
    <row r="94" spans="2:17" ht="15.75" customHeight="1">
      <c r="B94" s="134"/>
      <c r="C94" s="147" t="s">
        <v>740</v>
      </c>
      <c r="D94" s="880" t="s">
        <v>376</v>
      </c>
      <c r="E94" s="880"/>
      <c r="F94" s="880"/>
      <c r="G94" s="141"/>
      <c r="I94" s="703"/>
      <c r="J94" s="742"/>
      <c r="K94" s="704"/>
      <c r="L94" s="703"/>
      <c r="M94" s="125"/>
      <c r="N94" s="373"/>
      <c r="O94" s="135">
        <v>100</v>
      </c>
      <c r="P94" s="113"/>
      <c r="Q94" s="374">
        <f>IF(I94&lt;&gt;"",100,0)</f>
        <v>0</v>
      </c>
    </row>
    <row r="95" spans="2:16" ht="15.75">
      <c r="B95" s="134"/>
      <c r="C95" s="147"/>
      <c r="D95" s="880"/>
      <c r="E95" s="880"/>
      <c r="F95" s="880"/>
      <c r="G95" s="141"/>
      <c r="I95" s="704"/>
      <c r="J95" s="759"/>
      <c r="K95" s="759"/>
      <c r="L95" s="704"/>
      <c r="M95" s="125"/>
      <c r="P95" s="420"/>
    </row>
    <row r="96" spans="2:13" ht="27" customHeight="1">
      <c r="B96" s="134"/>
      <c r="C96" s="147"/>
      <c r="D96" s="1012" t="s">
        <v>753</v>
      </c>
      <c r="E96" s="1013"/>
      <c r="F96" s="1014"/>
      <c r="I96" s="704"/>
      <c r="J96" s="759"/>
      <c r="K96" s="759"/>
      <c r="L96" s="704"/>
      <c r="M96" s="125"/>
    </row>
    <row r="97" spans="2:13" ht="10.5" customHeight="1">
      <c r="B97" s="134"/>
      <c r="C97" s="199"/>
      <c r="D97" s="145"/>
      <c r="E97" s="429"/>
      <c r="F97" s="145"/>
      <c r="G97" s="145"/>
      <c r="H97" s="145"/>
      <c r="I97" s="743"/>
      <c r="J97" s="760"/>
      <c r="K97" s="760"/>
      <c r="L97" s="743"/>
      <c r="M97" s="125"/>
    </row>
    <row r="98" spans="2:17" ht="15.75" customHeight="1">
      <c r="B98" s="134"/>
      <c r="C98" s="147" t="s">
        <v>741</v>
      </c>
      <c r="D98" s="880" t="s">
        <v>742</v>
      </c>
      <c r="E98" s="880"/>
      <c r="F98" s="880"/>
      <c r="G98" s="141"/>
      <c r="I98" s="703"/>
      <c r="J98" s="742"/>
      <c r="K98" s="704"/>
      <c r="L98" s="703"/>
      <c r="M98" s="125"/>
      <c r="N98" s="373"/>
      <c r="O98" s="135">
        <v>100</v>
      </c>
      <c r="P98" s="113"/>
      <c r="Q98" s="374">
        <f>IF(I98&lt;&gt;"",100,0)</f>
        <v>0</v>
      </c>
    </row>
    <row r="99" spans="2:13" ht="68.25" customHeight="1">
      <c r="B99" s="134"/>
      <c r="C99" s="147"/>
      <c r="D99" s="880"/>
      <c r="E99" s="880"/>
      <c r="F99" s="880"/>
      <c r="G99" s="141"/>
      <c r="M99" s="125"/>
    </row>
    <row r="100" spans="2:13" ht="10.5" customHeight="1">
      <c r="B100" s="200"/>
      <c r="C100" s="201"/>
      <c r="D100" s="213"/>
      <c r="E100" s="213"/>
      <c r="F100" s="213"/>
      <c r="G100" s="430"/>
      <c r="H100" s="215"/>
      <c r="I100" s="171"/>
      <c r="J100" s="215"/>
      <c r="K100" s="215"/>
      <c r="L100" s="171"/>
      <c r="M100" s="172"/>
    </row>
    <row r="101" spans="2:13" ht="10.5" customHeight="1">
      <c r="B101" s="205"/>
      <c r="C101" s="206"/>
      <c r="D101" s="206"/>
      <c r="E101" s="431"/>
      <c r="F101" s="431"/>
      <c r="G101" s="431"/>
      <c r="H101" s="173"/>
      <c r="I101" s="155"/>
      <c r="J101" s="173"/>
      <c r="K101" s="173"/>
      <c r="L101" s="155"/>
      <c r="M101" s="156"/>
    </row>
    <row r="102" spans="2:13" ht="15.75">
      <c r="B102" s="182" t="s">
        <v>246</v>
      </c>
      <c r="C102" s="183" t="s">
        <v>73</v>
      </c>
      <c r="D102" s="183"/>
      <c r="H102" s="124" t="s">
        <v>18</v>
      </c>
      <c r="M102" s="125"/>
    </row>
    <row r="103" spans="2:13" ht="17.25" customHeight="1">
      <c r="B103" s="134"/>
      <c r="C103" s="211" t="s">
        <v>76</v>
      </c>
      <c r="D103" s="211"/>
      <c r="E103" s="211"/>
      <c r="F103" s="211"/>
      <c r="H103" s="703"/>
      <c r="M103" s="125"/>
    </row>
    <row r="104" spans="2:13" ht="10.5" customHeight="1">
      <c r="B104" s="134"/>
      <c r="C104" s="211"/>
      <c r="D104" s="211"/>
      <c r="E104" s="211"/>
      <c r="F104" s="211"/>
      <c r="M104" s="125"/>
    </row>
    <row r="105" spans="2:13" ht="81.75" customHeight="1">
      <c r="B105" s="134"/>
      <c r="C105" s="1012" t="s">
        <v>743</v>
      </c>
      <c r="D105" s="1013"/>
      <c r="E105" s="1017"/>
      <c r="F105" s="1018"/>
      <c r="M105" s="125"/>
    </row>
    <row r="106" spans="2:13" ht="15.75">
      <c r="B106" s="134"/>
      <c r="H106" s="115" t="s">
        <v>18</v>
      </c>
      <c r="M106" s="125"/>
    </row>
    <row r="107" spans="2:13" ht="15.75" customHeight="1">
      <c r="B107" s="134"/>
      <c r="C107" s="192" t="s">
        <v>564</v>
      </c>
      <c r="D107" s="901" t="s">
        <v>77</v>
      </c>
      <c r="E107" s="901"/>
      <c r="F107" s="901"/>
      <c r="H107" s="703"/>
      <c r="M107" s="125"/>
    </row>
    <row r="108" spans="2:13" ht="15.75" customHeight="1">
      <c r="B108" s="134"/>
      <c r="C108" s="147"/>
      <c r="D108" s="901"/>
      <c r="E108" s="901"/>
      <c r="F108" s="901"/>
      <c r="M108" s="125"/>
    </row>
    <row r="109" spans="2:13" ht="15.75">
      <c r="B109" s="134"/>
      <c r="C109" s="147"/>
      <c r="H109" s="115" t="s">
        <v>18</v>
      </c>
      <c r="M109" s="125"/>
    </row>
    <row r="110" spans="2:13" ht="15.75" customHeight="1">
      <c r="B110" s="134"/>
      <c r="C110" s="192" t="s">
        <v>566</v>
      </c>
      <c r="D110" s="901" t="s">
        <v>78</v>
      </c>
      <c r="E110" s="901"/>
      <c r="F110" s="901"/>
      <c r="H110" s="703"/>
      <c r="M110" s="125"/>
    </row>
    <row r="111" spans="2:13" ht="48.75" customHeight="1">
      <c r="B111" s="134"/>
      <c r="C111" s="147"/>
      <c r="D111" s="901"/>
      <c r="E111" s="901"/>
      <c r="F111" s="901"/>
      <c r="M111" s="125"/>
    </row>
    <row r="112" spans="2:13" ht="17.25" customHeight="1">
      <c r="B112" s="134"/>
      <c r="C112" s="147"/>
      <c r="D112" s="218"/>
      <c r="E112" s="218"/>
      <c r="F112" s="218"/>
      <c r="G112" s="218"/>
      <c r="H112" s="115" t="s">
        <v>18</v>
      </c>
      <c r="M112" s="125"/>
    </row>
    <row r="113" spans="2:13" ht="15.75" customHeight="1">
      <c r="B113" s="134"/>
      <c r="C113" s="192" t="s">
        <v>570</v>
      </c>
      <c r="D113" s="901" t="s">
        <v>79</v>
      </c>
      <c r="E113" s="901"/>
      <c r="F113" s="901"/>
      <c r="G113" s="218"/>
      <c r="H113" s="703"/>
      <c r="M113" s="125"/>
    </row>
    <row r="114" spans="2:13" ht="18" customHeight="1">
      <c r="B114" s="134"/>
      <c r="D114" s="901"/>
      <c r="E114" s="901"/>
      <c r="F114" s="901"/>
      <c r="G114" s="218"/>
      <c r="M114" s="125"/>
    </row>
    <row r="115" spans="2:13" ht="22.5" customHeight="1">
      <c r="B115" s="134"/>
      <c r="C115" s="147"/>
      <c r="D115" s="218"/>
      <c r="E115" s="218"/>
      <c r="F115" s="218"/>
      <c r="G115" s="218"/>
      <c r="H115" s="115" t="s">
        <v>18</v>
      </c>
      <c r="M115" s="125"/>
    </row>
    <row r="116" spans="2:13" ht="18" customHeight="1">
      <c r="B116" s="134"/>
      <c r="C116" s="192" t="s">
        <v>744</v>
      </c>
      <c r="D116" s="880" t="s">
        <v>80</v>
      </c>
      <c r="E116" s="880"/>
      <c r="F116" s="880"/>
      <c r="G116" s="218"/>
      <c r="H116" s="703"/>
      <c r="M116" s="125"/>
    </row>
    <row r="117" spans="2:13" ht="18.75" customHeight="1">
      <c r="B117" s="134"/>
      <c r="C117" s="147"/>
      <c r="D117" s="880"/>
      <c r="E117" s="880"/>
      <c r="F117" s="880"/>
      <c r="G117" s="218"/>
      <c r="M117" s="125"/>
    </row>
    <row r="118" spans="2:13" ht="95.25" customHeight="1">
      <c r="B118" s="134"/>
      <c r="C118" s="199"/>
      <c r="D118" s="1012" t="s">
        <v>916</v>
      </c>
      <c r="E118" s="1013"/>
      <c r="F118" s="1014"/>
      <c r="G118" s="145"/>
      <c r="H118" s="145"/>
      <c r="I118" s="138"/>
      <c r="J118" s="145"/>
      <c r="K118" s="145"/>
      <c r="L118" s="138"/>
      <c r="M118" s="125"/>
    </row>
    <row r="119" spans="2:13" ht="10.5" customHeight="1">
      <c r="B119" s="134"/>
      <c r="C119" s="199"/>
      <c r="D119" s="199"/>
      <c r="E119" s="432"/>
      <c r="F119" s="432"/>
      <c r="G119" s="432"/>
      <c r="H119" s="145"/>
      <c r="I119" s="138"/>
      <c r="J119" s="145"/>
      <c r="K119" s="145"/>
      <c r="L119" s="138"/>
      <c r="M119" s="125"/>
    </row>
    <row r="120" spans="2:13" ht="18.75" customHeight="1">
      <c r="B120" s="134"/>
      <c r="C120" s="147"/>
      <c r="D120" s="147" t="s">
        <v>81</v>
      </c>
      <c r="E120" s="147"/>
      <c r="F120" s="218"/>
      <c r="G120" s="218"/>
      <c r="M120" s="125"/>
    </row>
    <row r="121" spans="2:13" ht="15.75" customHeight="1">
      <c r="B121" s="134"/>
      <c r="C121" s="147"/>
      <c r="D121" s="218"/>
      <c r="E121" s="218"/>
      <c r="F121" s="218"/>
      <c r="G121" s="115" t="s">
        <v>0</v>
      </c>
      <c r="M121" s="125"/>
    </row>
    <row r="122" spans="2:13" ht="15.75">
      <c r="B122" s="134"/>
      <c r="C122" s="147"/>
      <c r="D122" s="147" t="s">
        <v>47</v>
      </c>
      <c r="E122" s="147"/>
      <c r="F122" s="218"/>
      <c r="G122" s="703"/>
      <c r="M122" s="125"/>
    </row>
    <row r="123" spans="2:13" ht="10.5" customHeight="1">
      <c r="B123" s="134"/>
      <c r="C123" s="147"/>
      <c r="D123" s="218"/>
      <c r="E123" s="218"/>
      <c r="F123" s="218"/>
      <c r="G123" s="751"/>
      <c r="M123" s="125"/>
    </row>
    <row r="124" spans="2:13" ht="15.75">
      <c r="B124" s="134"/>
      <c r="C124" s="147"/>
      <c r="D124" s="147" t="s">
        <v>48</v>
      </c>
      <c r="E124" s="147"/>
      <c r="F124" s="147"/>
      <c r="G124" s="703"/>
      <c r="M124" s="125"/>
    </row>
    <row r="125" spans="2:13" ht="10.5" customHeight="1">
      <c r="B125" s="134"/>
      <c r="C125" s="147"/>
      <c r="D125" s="147"/>
      <c r="E125" s="147"/>
      <c r="F125" s="147"/>
      <c r="G125" s="751"/>
      <c r="M125" s="125"/>
    </row>
    <row r="126" spans="2:13" ht="15.75" customHeight="1">
      <c r="B126" s="134"/>
      <c r="C126" s="147"/>
      <c r="D126" s="147" t="s">
        <v>49</v>
      </c>
      <c r="E126" s="147"/>
      <c r="F126" s="147"/>
      <c r="G126" s="703"/>
      <c r="M126" s="125"/>
    </row>
    <row r="127" spans="2:13" ht="10.5" customHeight="1">
      <c r="B127" s="433"/>
      <c r="C127" s="434"/>
      <c r="D127" s="434"/>
      <c r="E127" s="434"/>
      <c r="F127" s="434"/>
      <c r="G127" s="765"/>
      <c r="H127" s="435"/>
      <c r="I127" s="436"/>
      <c r="J127" s="435"/>
      <c r="K127" s="435"/>
      <c r="L127" s="436"/>
      <c r="M127" s="437"/>
    </row>
    <row r="128" spans="2:13" ht="15.75">
      <c r="B128" s="134"/>
      <c r="C128" s="147"/>
      <c r="D128" s="147" t="s">
        <v>50</v>
      </c>
      <c r="E128" s="147"/>
      <c r="F128" s="147"/>
      <c r="G128" s="703"/>
      <c r="M128" s="125"/>
    </row>
    <row r="129" spans="2:13" ht="10.5" customHeight="1">
      <c r="B129" s="134"/>
      <c r="C129" s="147"/>
      <c r="D129" s="147"/>
      <c r="E129" s="147"/>
      <c r="F129" s="147"/>
      <c r="G129" s="751"/>
      <c r="M129" s="125"/>
    </row>
    <row r="130" spans="2:13" ht="15.75">
      <c r="B130" s="134"/>
      <c r="C130" s="147"/>
      <c r="D130" s="147" t="s">
        <v>51</v>
      </c>
      <c r="E130" s="147"/>
      <c r="F130" s="147"/>
      <c r="G130" s="703"/>
      <c r="M130" s="125"/>
    </row>
    <row r="131" spans="2:13" ht="10.5" customHeight="1">
      <c r="B131" s="134"/>
      <c r="C131" s="147"/>
      <c r="D131" s="147"/>
      <c r="E131" s="147"/>
      <c r="F131" s="147"/>
      <c r="G131" s="751"/>
      <c r="M131" s="125"/>
    </row>
    <row r="132" spans="2:13" ht="15.75">
      <c r="B132" s="134"/>
      <c r="C132" s="147"/>
      <c r="D132" s="147" t="s">
        <v>52</v>
      </c>
      <c r="E132" s="147"/>
      <c r="F132" s="147"/>
      <c r="G132" s="703"/>
      <c r="M132" s="125"/>
    </row>
    <row r="133" spans="2:13" ht="10.5" customHeight="1">
      <c r="B133" s="134"/>
      <c r="C133" s="199"/>
      <c r="D133" s="199"/>
      <c r="E133" s="199"/>
      <c r="F133" s="199"/>
      <c r="G133" s="763"/>
      <c r="H133" s="145"/>
      <c r="I133" s="138"/>
      <c r="J133" s="145"/>
      <c r="K133" s="145"/>
      <c r="L133" s="138"/>
      <c r="M133" s="125"/>
    </row>
    <row r="134" spans="2:13" ht="16.5" customHeight="1">
      <c r="B134" s="134"/>
      <c r="C134" s="199"/>
      <c r="D134" s="199" t="s">
        <v>377</v>
      </c>
      <c r="E134" s="199"/>
      <c r="F134" s="199"/>
      <c r="G134" s="703"/>
      <c r="H134" s="145"/>
      <c r="I134" s="138"/>
      <c r="J134" s="145"/>
      <c r="K134" s="145"/>
      <c r="L134" s="138"/>
      <c r="M134" s="125"/>
    </row>
    <row r="135" spans="2:13" ht="10.5" customHeight="1">
      <c r="B135" s="134"/>
      <c r="C135" s="199"/>
      <c r="D135" s="199"/>
      <c r="E135" s="199"/>
      <c r="F135" s="199"/>
      <c r="G135" s="145"/>
      <c r="H135" s="145"/>
      <c r="I135" s="138"/>
      <c r="J135" s="145"/>
      <c r="K135" s="145"/>
      <c r="L135" s="138"/>
      <c r="M135" s="125"/>
    </row>
    <row r="136" spans="2:13" ht="19.5" customHeight="1">
      <c r="B136" s="134"/>
      <c r="C136" s="199"/>
      <c r="D136" s="199"/>
      <c r="E136" s="432"/>
      <c r="F136" s="432"/>
      <c r="G136" s="432"/>
      <c r="H136" s="162" t="s">
        <v>18</v>
      </c>
      <c r="I136" s="138"/>
      <c r="J136" s="145"/>
      <c r="K136" s="145"/>
      <c r="L136" s="138"/>
      <c r="M136" s="125"/>
    </row>
    <row r="137" spans="2:13" ht="15.75" customHeight="1">
      <c r="B137" s="134"/>
      <c r="C137" s="409" t="s">
        <v>745</v>
      </c>
      <c r="D137" s="879" t="s">
        <v>82</v>
      </c>
      <c r="E137" s="879"/>
      <c r="F137" s="879"/>
      <c r="G137" s="432"/>
      <c r="H137" s="703"/>
      <c r="I137" s="138"/>
      <c r="J137" s="145"/>
      <c r="K137" s="145"/>
      <c r="L137" s="138"/>
      <c r="M137" s="125"/>
    </row>
    <row r="138" spans="2:13" ht="24" customHeight="1">
      <c r="B138" s="134"/>
      <c r="C138" s="199"/>
      <c r="D138" s="879"/>
      <c r="E138" s="879"/>
      <c r="F138" s="879"/>
      <c r="G138" s="432"/>
      <c r="H138" s="145"/>
      <c r="I138" s="138"/>
      <c r="J138" s="145"/>
      <c r="K138" s="145"/>
      <c r="L138" s="138"/>
      <c r="M138" s="125"/>
    </row>
    <row r="139" spans="2:13" ht="10.5" customHeight="1">
      <c r="B139" s="200"/>
      <c r="C139" s="201"/>
      <c r="D139" s="213"/>
      <c r="E139" s="213"/>
      <c r="F139" s="213"/>
      <c r="G139" s="438"/>
      <c r="H139" s="215"/>
      <c r="I139" s="171"/>
      <c r="J139" s="215"/>
      <c r="K139" s="215"/>
      <c r="L139" s="171"/>
      <c r="M139" s="172"/>
    </row>
    <row r="140" spans="2:13" ht="10.5" customHeight="1">
      <c r="B140" s="205"/>
      <c r="C140" s="206"/>
      <c r="D140" s="431"/>
      <c r="E140" s="431"/>
      <c r="F140" s="431"/>
      <c r="G140" s="216"/>
      <c r="H140" s="173"/>
      <c r="I140" s="155"/>
      <c r="J140" s="173"/>
      <c r="K140" s="173"/>
      <c r="L140" s="155"/>
      <c r="M140" s="156"/>
    </row>
    <row r="141" spans="2:13" ht="10.5" customHeight="1">
      <c r="B141" s="134"/>
      <c r="C141" s="147"/>
      <c r="D141" s="218"/>
      <c r="E141" s="218"/>
      <c r="F141" s="218"/>
      <c r="G141" s="218"/>
      <c r="H141" s="115" t="s">
        <v>18</v>
      </c>
      <c r="M141" s="125"/>
    </row>
    <row r="142" spans="2:13" ht="15.75" customHeight="1">
      <c r="B142" s="134"/>
      <c r="C142" s="192" t="s">
        <v>746</v>
      </c>
      <c r="D142" s="880" t="s">
        <v>83</v>
      </c>
      <c r="E142" s="880"/>
      <c r="F142" s="880"/>
      <c r="G142" s="218"/>
      <c r="H142" s="703"/>
      <c r="M142" s="125"/>
    </row>
    <row r="143" spans="2:13" ht="15.75">
      <c r="B143" s="134"/>
      <c r="D143" s="880"/>
      <c r="E143" s="880"/>
      <c r="F143" s="880"/>
      <c r="G143" s="218"/>
      <c r="M143" s="125"/>
    </row>
    <row r="144" spans="2:13" ht="99" customHeight="1">
      <c r="B144" s="134"/>
      <c r="C144" s="147"/>
      <c r="D144" s="1012" t="s">
        <v>747</v>
      </c>
      <c r="E144" s="1013"/>
      <c r="F144" s="1014"/>
      <c r="M144" s="125"/>
    </row>
    <row r="145" spans="2:13" ht="10.5" customHeight="1">
      <c r="B145" s="134"/>
      <c r="C145" s="147"/>
      <c r="D145" s="218"/>
      <c r="E145" s="218"/>
      <c r="F145" s="218"/>
      <c r="G145" s="218"/>
      <c r="M145" s="125"/>
    </row>
    <row r="146" spans="2:13" ht="15.75">
      <c r="B146" s="134"/>
      <c r="C146" s="147"/>
      <c r="D146" s="147" t="s">
        <v>84</v>
      </c>
      <c r="E146" s="147"/>
      <c r="F146" s="218"/>
      <c r="G146" s="218"/>
      <c r="M146" s="125"/>
    </row>
    <row r="147" spans="2:13" ht="15.75">
      <c r="B147" s="134"/>
      <c r="C147" s="147"/>
      <c r="D147" s="218"/>
      <c r="E147" s="218"/>
      <c r="F147" s="218"/>
      <c r="G147" s="115" t="s">
        <v>0</v>
      </c>
      <c r="M147" s="125"/>
    </row>
    <row r="148" spans="2:13" ht="15.75">
      <c r="B148" s="134"/>
      <c r="C148" s="147"/>
      <c r="D148" s="147" t="s">
        <v>29</v>
      </c>
      <c r="E148" s="147"/>
      <c r="F148" s="218"/>
      <c r="G148" s="703"/>
      <c r="M148" s="125"/>
    </row>
    <row r="149" spans="2:13" ht="10.5" customHeight="1">
      <c r="B149" s="134"/>
      <c r="C149" s="147"/>
      <c r="D149" s="147"/>
      <c r="E149" s="147"/>
      <c r="F149" s="147"/>
      <c r="G149" s="751"/>
      <c r="M149" s="125"/>
    </row>
    <row r="150" spans="2:13" ht="15.75">
      <c r="B150" s="134"/>
      <c r="C150" s="147"/>
      <c r="D150" s="147" t="s">
        <v>56</v>
      </c>
      <c r="E150" s="147"/>
      <c r="F150" s="147"/>
      <c r="G150" s="703"/>
      <c r="M150" s="125"/>
    </row>
    <row r="151" spans="2:13" ht="10.5" customHeight="1">
      <c r="B151" s="134"/>
      <c r="C151" s="147"/>
      <c r="D151" s="147"/>
      <c r="E151" s="147"/>
      <c r="F151" s="147"/>
      <c r="G151" s="751"/>
      <c r="M151" s="125"/>
    </row>
    <row r="152" spans="2:13" ht="15.75" customHeight="1">
      <c r="B152" s="134"/>
      <c r="C152" s="147"/>
      <c r="D152" s="147" t="s">
        <v>57</v>
      </c>
      <c r="E152" s="147"/>
      <c r="F152" s="147"/>
      <c r="G152" s="703"/>
      <c r="M152" s="125"/>
    </row>
    <row r="153" spans="2:13" ht="10.5" customHeight="1">
      <c r="B153" s="134"/>
      <c r="C153" s="147"/>
      <c r="D153" s="147"/>
      <c r="E153" s="147"/>
      <c r="F153" s="147"/>
      <c r="G153" s="751"/>
      <c r="M153" s="125"/>
    </row>
    <row r="154" spans="2:13" ht="15.75">
      <c r="B154" s="134"/>
      <c r="C154" s="147"/>
      <c r="D154" s="147" t="s">
        <v>50</v>
      </c>
      <c r="E154" s="147"/>
      <c r="F154" s="147"/>
      <c r="G154" s="703"/>
      <c r="M154" s="125"/>
    </row>
    <row r="155" spans="2:13" ht="10.5" customHeight="1">
      <c r="B155" s="134"/>
      <c r="C155" s="147"/>
      <c r="D155" s="147"/>
      <c r="E155" s="147"/>
      <c r="F155" s="147"/>
      <c r="G155" s="751"/>
      <c r="M155" s="125"/>
    </row>
    <row r="156" spans="2:13" ht="15.75">
      <c r="B156" s="134"/>
      <c r="C156" s="147"/>
      <c r="D156" s="147" t="s">
        <v>33</v>
      </c>
      <c r="E156" s="147"/>
      <c r="F156" s="147"/>
      <c r="G156" s="703"/>
      <c r="M156" s="125"/>
    </row>
    <row r="157" spans="2:13" ht="10.5" customHeight="1">
      <c r="B157" s="134"/>
      <c r="C157" s="147"/>
      <c r="D157" s="147"/>
      <c r="E157" s="147"/>
      <c r="F157" s="147"/>
      <c r="G157" s="751"/>
      <c r="M157" s="125"/>
    </row>
    <row r="158" spans="2:13" ht="15.75">
      <c r="B158" s="134"/>
      <c r="C158" s="147"/>
      <c r="D158" s="147" t="s">
        <v>748</v>
      </c>
      <c r="E158" s="147"/>
      <c r="F158" s="147"/>
      <c r="G158" s="703"/>
      <c r="M158" s="125"/>
    </row>
    <row r="159" spans="2:13" ht="10.5" customHeight="1">
      <c r="B159" s="134"/>
      <c r="C159" s="147"/>
      <c r="D159" s="147"/>
      <c r="E159" s="147"/>
      <c r="F159" s="147"/>
      <c r="M159" s="125"/>
    </row>
    <row r="160" spans="2:17" ht="15.75">
      <c r="B160" s="134"/>
      <c r="C160" s="147"/>
      <c r="D160" s="147"/>
      <c r="H160" s="118" t="s">
        <v>378</v>
      </c>
      <c r="L160" s="915">
        <f>O160</f>
        <v>1500</v>
      </c>
      <c r="M160" s="916"/>
      <c r="O160" s="148">
        <f>SUM(O21:O158)</f>
        <v>1500</v>
      </c>
      <c r="P160" s="439"/>
      <c r="Q160" s="148" t="e">
        <f>SUM(Q21:Q158)</f>
        <v>#DIV/0!</v>
      </c>
    </row>
    <row r="161" spans="2:13" ht="10.5" customHeight="1">
      <c r="B161" s="126"/>
      <c r="C161" s="145"/>
      <c r="D161" s="145"/>
      <c r="E161" s="145"/>
      <c r="F161" s="145"/>
      <c r="G161" s="145"/>
      <c r="H161" s="145"/>
      <c r="I161" s="138"/>
      <c r="J161" s="145"/>
      <c r="K161" s="145"/>
      <c r="L161" s="138"/>
      <c r="M161" s="125"/>
    </row>
    <row r="162" spans="2:14" ht="10.5" customHeight="1">
      <c r="B162" s="150"/>
      <c r="C162" s="151"/>
      <c r="D162" s="151"/>
      <c r="E162" s="151"/>
      <c r="F162" s="440"/>
      <c r="G162" s="153"/>
      <c r="H162" s="153"/>
      <c r="I162" s="154"/>
      <c r="J162" s="153"/>
      <c r="K162" s="153"/>
      <c r="L162" s="154"/>
      <c r="M162" s="390"/>
      <c r="N162" s="291"/>
    </row>
    <row r="163" spans="2:14" ht="15.75" customHeight="1">
      <c r="B163" s="126" t="s">
        <v>303</v>
      </c>
      <c r="C163" s="145"/>
      <c r="D163" s="145"/>
      <c r="E163" s="145" t="s">
        <v>527</v>
      </c>
      <c r="F163" s="126"/>
      <c r="G163" s="145"/>
      <c r="H163" s="145"/>
      <c r="I163" s="138"/>
      <c r="J163" s="145"/>
      <c r="K163" s="145"/>
      <c r="L163" s="138"/>
      <c r="M163" s="125"/>
      <c r="N163" s="291"/>
    </row>
    <row r="164" spans="2:14" ht="10.5" customHeight="1">
      <c r="B164" s="126"/>
      <c r="C164" s="145"/>
      <c r="D164" s="145"/>
      <c r="E164" s="145"/>
      <c r="F164" s="126"/>
      <c r="G164" s="145"/>
      <c r="H164" s="145"/>
      <c r="I164" s="138"/>
      <c r="J164" s="145"/>
      <c r="K164" s="145"/>
      <c r="L164" s="138"/>
      <c r="M164" s="125"/>
      <c r="N164" s="291"/>
    </row>
    <row r="165" spans="2:14" ht="15.75" customHeight="1">
      <c r="B165" s="126" t="s">
        <v>528</v>
      </c>
      <c r="C165" s="145"/>
      <c r="D165" s="145"/>
      <c r="E165" s="145"/>
      <c r="F165" s="126" t="s">
        <v>710</v>
      </c>
      <c r="G165" s="145"/>
      <c r="H165" s="145"/>
      <c r="I165" s="138"/>
      <c r="J165" s="145"/>
      <c r="K165" s="145"/>
      <c r="L165" s="138"/>
      <c r="M165" s="441"/>
      <c r="N165" s="291"/>
    </row>
    <row r="166" spans="2:14" ht="10.5" customHeight="1">
      <c r="B166" s="126"/>
      <c r="C166" s="145"/>
      <c r="D166" s="145"/>
      <c r="E166" s="145"/>
      <c r="F166" s="126"/>
      <c r="G166" s="145"/>
      <c r="H166" s="145"/>
      <c r="I166" s="138"/>
      <c r="J166" s="145"/>
      <c r="K166" s="145"/>
      <c r="L166" s="138"/>
      <c r="M166" s="441"/>
      <c r="N166" s="291"/>
    </row>
    <row r="167" spans="2:14" ht="15.75" customHeight="1">
      <c r="B167" s="158"/>
      <c r="C167" s="145"/>
      <c r="D167" s="145"/>
      <c r="E167" s="145" t="s">
        <v>530</v>
      </c>
      <c r="F167" s="126" t="s">
        <v>531</v>
      </c>
      <c r="G167" s="145" t="s">
        <v>749</v>
      </c>
      <c r="H167" s="145"/>
      <c r="I167" s="138"/>
      <c r="J167" s="145"/>
      <c r="K167" s="145"/>
      <c r="L167" s="138"/>
      <c r="M167" s="441"/>
      <c r="N167" s="291"/>
    </row>
    <row r="168" spans="2:14" ht="10.5" customHeight="1">
      <c r="B168" s="158"/>
      <c r="C168" s="145"/>
      <c r="D168" s="145"/>
      <c r="E168" s="145"/>
      <c r="F168" s="126"/>
      <c r="G168" s="145"/>
      <c r="H168" s="145"/>
      <c r="I168" s="138"/>
      <c r="J168" s="145"/>
      <c r="K168" s="145"/>
      <c r="L168" s="138"/>
      <c r="M168" s="441"/>
      <c r="N168" s="291"/>
    </row>
    <row r="169" spans="2:14" ht="15.75" customHeight="1">
      <c r="B169" s="159"/>
      <c r="C169" s="160"/>
      <c r="D169" s="160"/>
      <c r="E169" s="160" t="s">
        <v>533</v>
      </c>
      <c r="F169" s="159" t="s">
        <v>534</v>
      </c>
      <c r="G169" s="145" t="s">
        <v>749</v>
      </c>
      <c r="H169" s="160"/>
      <c r="I169" s="162"/>
      <c r="J169" s="160"/>
      <c r="K169" s="160"/>
      <c r="L169" s="162"/>
      <c r="M169" s="441"/>
      <c r="N169" s="291"/>
    </row>
    <row r="170" spans="2:14" ht="10.5" customHeight="1">
      <c r="B170" s="163"/>
      <c r="C170" s="164"/>
      <c r="D170" s="164"/>
      <c r="E170" s="164"/>
      <c r="F170" s="163"/>
      <c r="G170" s="164"/>
      <c r="H170" s="164"/>
      <c r="I170" s="166"/>
      <c r="J170" s="164"/>
      <c r="K170" s="164"/>
      <c r="L170" s="166"/>
      <c r="M170" s="442"/>
      <c r="N170" s="291"/>
    </row>
    <row r="171" spans="2:14" ht="15.75">
      <c r="B171" s="163"/>
      <c r="C171" s="164"/>
      <c r="D171" s="164"/>
      <c r="E171" s="160" t="s">
        <v>535</v>
      </c>
      <c r="F171" s="163"/>
      <c r="G171" s="164"/>
      <c r="H171" s="164"/>
      <c r="I171" s="166"/>
      <c r="J171" s="164"/>
      <c r="K171" s="164"/>
      <c r="L171" s="166"/>
      <c r="M171" s="442"/>
      <c r="N171" s="443"/>
    </row>
    <row r="172" spans="2:14" ht="10.5" customHeight="1">
      <c r="B172" s="167"/>
      <c r="C172" s="168"/>
      <c r="D172" s="168"/>
      <c r="E172" s="168"/>
      <c r="F172" s="167"/>
      <c r="G172" s="168"/>
      <c r="H172" s="168"/>
      <c r="I172" s="170"/>
      <c r="J172" s="168"/>
      <c r="K172" s="168"/>
      <c r="L172" s="170"/>
      <c r="M172" s="444"/>
      <c r="N172" s="443"/>
    </row>
  </sheetData>
  <sheetProtection/>
  <mergeCells count="41">
    <mergeCell ref="D118:F118"/>
    <mergeCell ref="D137:F138"/>
    <mergeCell ref="D142:F143"/>
    <mergeCell ref="D144:F144"/>
    <mergeCell ref="L160:M160"/>
    <mergeCell ref="D72:F72"/>
    <mergeCell ref="D74:F76"/>
    <mergeCell ref="D78:F79"/>
    <mergeCell ref="D81:F82"/>
    <mergeCell ref="D116:F117"/>
    <mergeCell ref="D84:F85"/>
    <mergeCell ref="D87:F88"/>
    <mergeCell ref="D90:F91"/>
    <mergeCell ref="D92:F92"/>
    <mergeCell ref="D94:F95"/>
    <mergeCell ref="D96:F96"/>
    <mergeCell ref="D98:F99"/>
    <mergeCell ref="C105:F105"/>
    <mergeCell ref="D107:F108"/>
    <mergeCell ref="D110:F111"/>
    <mergeCell ref="D113:F114"/>
    <mergeCell ref="D38:F39"/>
    <mergeCell ref="D40:F40"/>
    <mergeCell ref="D43:F44"/>
    <mergeCell ref="D45:F45"/>
    <mergeCell ref="D69:F70"/>
    <mergeCell ref="D27:F27"/>
    <mergeCell ref="D31:F32"/>
    <mergeCell ref="D33:F33"/>
    <mergeCell ref="D35:F36"/>
    <mergeCell ref="B6:M6"/>
    <mergeCell ref="B7:M7"/>
    <mergeCell ref="B8:K8"/>
    <mergeCell ref="D21:F22"/>
    <mergeCell ref="D23:F23"/>
    <mergeCell ref="B1:M1"/>
    <mergeCell ref="B2:M2"/>
    <mergeCell ref="B3:M3"/>
    <mergeCell ref="B4:M4"/>
    <mergeCell ref="B5:M5"/>
    <mergeCell ref="D25:F26"/>
  </mergeCells>
  <conditionalFormatting sqref="C106:M158">
    <cfRule type="expression" priority="2" dxfId="6" stopIfTrue="1">
      <formula>IF($H$103&lt;&gt;"",CELL("PROTECT"),"")</formula>
    </cfRule>
  </conditionalFormatting>
  <conditionalFormatting sqref="N70 G70:L70 G71:N75">
    <cfRule type="expression" priority="1" dxfId="5" stopIfTrue="1">
      <formula>IF($M$19&lt;&gt;"",CELL("PROTECT"),"")</formula>
    </cfRule>
  </conditionalFormatting>
  <printOptions/>
  <pageMargins left="0.7" right="0.7" top="0.75" bottom="0.75" header="0.3" footer="0.3"/>
  <pageSetup orientation="portrait" scale="80" r:id="rId1"/>
</worksheet>
</file>

<file path=xl/worksheets/sheet12.xml><?xml version="1.0" encoding="utf-8"?>
<worksheet xmlns="http://schemas.openxmlformats.org/spreadsheetml/2006/main" xmlns:r="http://schemas.openxmlformats.org/officeDocument/2006/relationships">
  <sheetPr>
    <tabColor rgb="FFFF7C80"/>
  </sheetPr>
  <dimension ref="B1:V281"/>
  <sheetViews>
    <sheetView zoomScalePageLayoutView="0" workbookViewId="0" topLeftCell="A1">
      <selection activeCell="A1" sqref="A1"/>
    </sheetView>
  </sheetViews>
  <sheetFormatPr defaultColWidth="11.421875" defaultRowHeight="12.75"/>
  <cols>
    <col min="1" max="1" width="1.8515625" style="446" customWidth="1"/>
    <col min="2" max="2" width="5.28125" style="446" customWidth="1"/>
    <col min="3" max="3" width="7.140625" style="446" customWidth="1"/>
    <col min="4" max="4" width="7.421875" style="446" customWidth="1"/>
    <col min="5" max="5" width="6.00390625" style="446" customWidth="1"/>
    <col min="6" max="7" width="24.7109375" style="446" customWidth="1"/>
    <col min="8" max="8" width="3.8515625" style="446" customWidth="1"/>
    <col min="9" max="9" width="6.140625" style="446" customWidth="1"/>
    <col min="10" max="10" width="3.8515625" style="446" customWidth="1"/>
    <col min="11" max="12" width="6.7109375" style="446" customWidth="1"/>
    <col min="13" max="14" width="1.7109375" style="446" customWidth="1"/>
    <col min="15" max="15" width="6.7109375" style="446" customWidth="1"/>
    <col min="16" max="16" width="3.28125" style="446" customWidth="1"/>
    <col min="17" max="17" width="3.140625" style="446" customWidth="1"/>
    <col min="18" max="18" width="11.7109375" style="446" customWidth="1"/>
    <col min="19" max="19" width="4.00390625" style="446" customWidth="1"/>
    <col min="20" max="20" width="10.28125" style="446" customWidth="1"/>
    <col min="21" max="16384" width="11.421875" style="446" customWidth="1"/>
  </cols>
  <sheetData>
    <row r="1" spans="2:16" ht="18.75" customHeight="1">
      <c r="B1" s="872" t="s">
        <v>790</v>
      </c>
      <c r="C1" s="872"/>
      <c r="D1" s="872"/>
      <c r="E1" s="872"/>
      <c r="F1" s="872"/>
      <c r="G1" s="872"/>
      <c r="H1" s="872"/>
      <c r="I1" s="872"/>
      <c r="J1" s="872"/>
      <c r="K1" s="872"/>
      <c r="L1" s="872"/>
      <c r="M1" s="872"/>
      <c r="N1" s="872"/>
      <c r="O1" s="872"/>
      <c r="P1" s="872"/>
    </row>
    <row r="2" ht="10.5" customHeight="1"/>
    <row r="3" spans="2:16" ht="15.75" customHeight="1">
      <c r="B3" s="917" t="s">
        <v>719</v>
      </c>
      <c r="C3" s="918"/>
      <c r="D3" s="918"/>
      <c r="E3" s="918"/>
      <c r="F3" s="918"/>
      <c r="G3" s="918"/>
      <c r="H3" s="918"/>
      <c r="I3" s="918"/>
      <c r="J3" s="918"/>
      <c r="K3" s="918"/>
      <c r="L3" s="918"/>
      <c r="M3" s="918"/>
      <c r="N3" s="918"/>
      <c r="O3" s="918"/>
      <c r="P3" s="919"/>
    </row>
    <row r="4" spans="2:16" ht="15.75" customHeight="1">
      <c r="B4" s="920"/>
      <c r="C4" s="887"/>
      <c r="D4" s="887"/>
      <c r="E4" s="887"/>
      <c r="F4" s="887"/>
      <c r="G4" s="887"/>
      <c r="H4" s="887"/>
      <c r="I4" s="887"/>
      <c r="J4" s="887"/>
      <c r="K4" s="887"/>
      <c r="L4" s="887"/>
      <c r="M4" s="887"/>
      <c r="N4" s="887"/>
      <c r="O4" s="887"/>
      <c r="P4" s="921"/>
    </row>
    <row r="5" spans="2:16" ht="28.5" customHeight="1">
      <c r="B5" s="922"/>
      <c r="C5" s="923"/>
      <c r="D5" s="923"/>
      <c r="E5" s="923"/>
      <c r="F5" s="923"/>
      <c r="G5" s="923"/>
      <c r="H5" s="923"/>
      <c r="I5" s="923"/>
      <c r="J5" s="923"/>
      <c r="K5" s="923"/>
      <c r="L5" s="923"/>
      <c r="M5" s="923"/>
      <c r="N5" s="923"/>
      <c r="O5" s="923"/>
      <c r="P5" s="924"/>
    </row>
    <row r="6" spans="2:16" ht="10.5" customHeight="1">
      <c r="B6" s="124"/>
      <c r="C6" s="124"/>
      <c r="D6" s="124"/>
      <c r="E6" s="124"/>
      <c r="F6" s="124"/>
      <c r="G6" s="124"/>
      <c r="H6" s="124"/>
      <c r="I6" s="124"/>
      <c r="J6" s="124"/>
      <c r="K6" s="124"/>
      <c r="L6" s="124"/>
      <c r="M6" s="124"/>
      <c r="N6" s="124"/>
      <c r="O6" s="124"/>
      <c r="P6" s="124"/>
    </row>
    <row r="7" spans="2:16" ht="15.75">
      <c r="B7" s="267"/>
      <c r="C7" s="155"/>
      <c r="D7" s="155"/>
      <c r="E7" s="155"/>
      <c r="F7" s="155"/>
      <c r="G7" s="155"/>
      <c r="H7" s="155"/>
      <c r="I7" s="155"/>
      <c r="J7" s="155"/>
      <c r="K7" s="155"/>
      <c r="L7" s="155"/>
      <c r="M7" s="155"/>
      <c r="N7" s="155"/>
      <c r="O7" s="155"/>
      <c r="P7" s="447"/>
    </row>
    <row r="8" spans="2:16" ht="15.75">
      <c r="B8" s="871" t="s">
        <v>19</v>
      </c>
      <c r="C8" s="872"/>
      <c r="D8" s="872"/>
      <c r="E8" s="872"/>
      <c r="F8" s="872"/>
      <c r="G8" s="872"/>
      <c r="H8" s="872"/>
      <c r="I8" s="872"/>
      <c r="J8" s="872"/>
      <c r="K8" s="872"/>
      <c r="L8" s="872"/>
      <c r="M8" s="872"/>
      <c r="N8" s="872"/>
      <c r="O8" s="872"/>
      <c r="P8" s="873"/>
    </row>
    <row r="9" spans="2:16" ht="15.75">
      <c r="B9" s="871" t="s">
        <v>597</v>
      </c>
      <c r="C9" s="872"/>
      <c r="D9" s="872"/>
      <c r="E9" s="872"/>
      <c r="F9" s="872"/>
      <c r="G9" s="872"/>
      <c r="H9" s="872"/>
      <c r="I9" s="872"/>
      <c r="J9" s="872"/>
      <c r="K9" s="872"/>
      <c r="L9" s="872"/>
      <c r="M9" s="872"/>
      <c r="N9" s="872"/>
      <c r="O9" s="872"/>
      <c r="P9" s="873"/>
    </row>
    <row r="10" spans="2:16" ht="15.75">
      <c r="B10" s="1023"/>
      <c r="C10" s="1024"/>
      <c r="D10" s="1024"/>
      <c r="E10" s="1024"/>
      <c r="F10" s="1024"/>
      <c r="G10" s="1024"/>
      <c r="H10" s="1024"/>
      <c r="I10" s="1024"/>
      <c r="J10" s="1024"/>
      <c r="K10" s="1024"/>
      <c r="L10" s="1024"/>
      <c r="M10" s="1024"/>
      <c r="N10" s="1024"/>
      <c r="O10" s="1024"/>
      <c r="P10" s="1025"/>
    </row>
    <row r="11" spans="2:16" ht="10.5" customHeight="1">
      <c r="B11" s="448"/>
      <c r="C11" s="449"/>
      <c r="D11" s="449"/>
      <c r="E11" s="449"/>
      <c r="F11" s="449"/>
      <c r="G11" s="449"/>
      <c r="H11" s="449"/>
      <c r="I11" s="449"/>
      <c r="J11" s="449"/>
      <c r="K11" s="449"/>
      <c r="L11" s="449"/>
      <c r="M11" s="449"/>
      <c r="N11" s="449"/>
      <c r="P11" s="450"/>
    </row>
    <row r="12" spans="2:16" ht="15.75" customHeight="1">
      <c r="B12" s="451"/>
      <c r="C12" s="118" t="s">
        <v>15</v>
      </c>
      <c r="D12" s="118"/>
      <c r="E12" s="118"/>
      <c r="F12" s="118" t="str">
        <f>'PEMELIHARAAN ARSIP INAKTIF_UK'!E10</f>
        <v>: …………………………………………………......................................</v>
      </c>
      <c r="O12" s="452"/>
      <c r="P12" s="450"/>
    </row>
    <row r="13" spans="2:16" ht="10.5" customHeight="1">
      <c r="B13" s="451"/>
      <c r="C13" s="118"/>
      <c r="D13" s="118"/>
      <c r="E13" s="118"/>
      <c r="F13" s="118"/>
      <c r="O13" s="452"/>
      <c r="P13" s="450"/>
    </row>
    <row r="14" spans="2:16" ht="15.75" customHeight="1">
      <c r="B14" s="451"/>
      <c r="C14" s="118" t="s">
        <v>200</v>
      </c>
      <c r="D14" s="118"/>
      <c r="E14" s="118"/>
      <c r="F14" s="118" t="str">
        <f>'PEMELIHARAAN ARSIP INAKTIF_UK'!E12</f>
        <v>: …………………………………………………......................................</v>
      </c>
      <c r="O14" s="452"/>
      <c r="P14" s="450"/>
    </row>
    <row r="15" spans="2:16" ht="9.75" customHeight="1">
      <c r="B15" s="451"/>
      <c r="C15" s="118"/>
      <c r="D15" s="118"/>
      <c r="E15" s="118"/>
      <c r="F15" s="118"/>
      <c r="O15" s="452"/>
      <c r="P15" s="450"/>
    </row>
    <row r="16" spans="2:16" ht="15.75" customHeight="1">
      <c r="B16" s="451"/>
      <c r="C16" s="118" t="s">
        <v>17</v>
      </c>
      <c r="D16" s="118"/>
      <c r="E16" s="118"/>
      <c r="F16" s="118" t="str">
        <f>'PEMELIHARAAN ARSIP INAKTIF_UK'!E14</f>
        <v>: …………………………………………………......................................</v>
      </c>
      <c r="O16" s="452"/>
      <c r="P16" s="450"/>
    </row>
    <row r="17" spans="2:16" ht="10.5" customHeight="1" thickBot="1">
      <c r="B17" s="127"/>
      <c r="C17" s="121"/>
      <c r="D17" s="121"/>
      <c r="E17" s="121"/>
      <c r="F17" s="121"/>
      <c r="G17" s="121"/>
      <c r="H17" s="121"/>
      <c r="I17" s="121"/>
      <c r="J17" s="121"/>
      <c r="K17" s="121"/>
      <c r="L17" s="121"/>
      <c r="M17" s="121"/>
      <c r="N17" s="121"/>
      <c r="O17" s="121"/>
      <c r="P17" s="122"/>
    </row>
    <row r="18" spans="2:16" ht="10.5" customHeight="1" thickTop="1">
      <c r="B18" s="123"/>
      <c r="C18" s="124"/>
      <c r="D18" s="124"/>
      <c r="E18" s="124"/>
      <c r="F18" s="124"/>
      <c r="G18" s="118"/>
      <c r="H18" s="118"/>
      <c r="I18" s="118"/>
      <c r="J18" s="118"/>
      <c r="K18" s="118"/>
      <c r="L18" s="124"/>
      <c r="M18" s="124"/>
      <c r="N18" s="124"/>
      <c r="O18" s="124"/>
      <c r="P18" s="125"/>
    </row>
    <row r="19" spans="2:16" ht="14.25" customHeight="1">
      <c r="B19" s="453" t="s">
        <v>4</v>
      </c>
      <c r="C19" s="183" t="s">
        <v>754</v>
      </c>
      <c r="D19" s="183"/>
      <c r="E19" s="210"/>
      <c r="F19" s="210"/>
      <c r="G19" s="210"/>
      <c r="H19" s="210"/>
      <c r="I19" s="210"/>
      <c r="J19" s="210"/>
      <c r="K19" s="118"/>
      <c r="L19" s="118"/>
      <c r="M19" s="118"/>
      <c r="N19" s="118"/>
      <c r="O19" s="118"/>
      <c r="P19" s="125"/>
    </row>
    <row r="20" spans="2:16" ht="15.75">
      <c r="B20" s="1026" t="s">
        <v>755</v>
      </c>
      <c r="C20" s="859"/>
      <c r="D20" s="859"/>
      <c r="E20" s="859"/>
      <c r="F20" s="859"/>
      <c r="G20" s="859"/>
      <c r="H20" s="859"/>
      <c r="I20" s="859"/>
      <c r="J20" s="859"/>
      <c r="K20" s="859"/>
      <c r="L20" s="454"/>
      <c r="M20" s="454"/>
      <c r="N20" s="454"/>
      <c r="O20" s="454"/>
      <c r="P20" s="125"/>
    </row>
    <row r="21" spans="2:16" ht="15.75" customHeight="1">
      <c r="B21" s="134"/>
      <c r="C21" s="137"/>
      <c r="D21" s="118"/>
      <c r="E21" s="118"/>
      <c r="F21" s="118"/>
      <c r="G21" s="118"/>
      <c r="H21" s="118"/>
      <c r="I21" s="455" t="s">
        <v>18</v>
      </c>
      <c r="J21" s="455"/>
      <c r="K21" s="455" t="s">
        <v>1</v>
      </c>
      <c r="L21" s="118"/>
      <c r="M21" s="118"/>
      <c r="N21" s="118"/>
      <c r="O21" s="118"/>
      <c r="P21" s="125"/>
    </row>
    <row r="22" spans="2:20" ht="15.75" customHeight="1">
      <c r="B22" s="456" t="s">
        <v>264</v>
      </c>
      <c r="C22" s="1027" t="s">
        <v>791</v>
      </c>
      <c r="D22" s="1028"/>
      <c r="E22" s="1028"/>
      <c r="F22" s="1028"/>
      <c r="G22" s="1029"/>
      <c r="H22" s="118"/>
      <c r="I22" s="703"/>
      <c r="J22" s="766"/>
      <c r="K22" s="703"/>
      <c r="L22" s="124"/>
      <c r="M22" s="124"/>
      <c r="N22" s="124"/>
      <c r="O22" s="124"/>
      <c r="P22" s="125"/>
      <c r="R22" s="124"/>
      <c r="S22" s="457"/>
      <c r="T22" s="396"/>
    </row>
    <row r="23" spans="2:16" ht="15.75" customHeight="1">
      <c r="B23" s="458"/>
      <c r="C23" s="1030"/>
      <c r="D23" s="1031"/>
      <c r="E23" s="1031"/>
      <c r="F23" s="1031"/>
      <c r="G23" s="1032"/>
      <c r="H23" s="459"/>
      <c r="I23" s="118"/>
      <c r="J23" s="118"/>
      <c r="K23" s="118"/>
      <c r="L23" s="124"/>
      <c r="M23" s="124"/>
      <c r="N23" s="124"/>
      <c r="O23" s="124"/>
      <c r="P23" s="125"/>
    </row>
    <row r="24" spans="2:16" ht="15.75">
      <c r="B24" s="458"/>
      <c r="C24" s="1033"/>
      <c r="D24" s="1034"/>
      <c r="E24" s="1034"/>
      <c r="F24" s="1034"/>
      <c r="G24" s="1035"/>
      <c r="H24" s="459"/>
      <c r="I24" s="118"/>
      <c r="J24" s="118"/>
      <c r="K24" s="118"/>
      <c r="L24" s="124"/>
      <c r="M24" s="124"/>
      <c r="N24" s="124"/>
      <c r="O24" s="124"/>
      <c r="P24" s="125"/>
    </row>
    <row r="25" spans="2:16" ht="15.75">
      <c r="B25" s="134"/>
      <c r="C25" s="137"/>
      <c r="D25" s="118"/>
      <c r="E25" s="118"/>
      <c r="F25" s="118"/>
      <c r="G25" s="118"/>
      <c r="H25" s="118"/>
      <c r="I25" s="455" t="s">
        <v>18</v>
      </c>
      <c r="J25" s="455"/>
      <c r="K25" s="455" t="s">
        <v>1</v>
      </c>
      <c r="L25" s="118"/>
      <c r="M25" s="118"/>
      <c r="N25" s="118"/>
      <c r="O25" s="118"/>
      <c r="P25" s="125"/>
    </row>
    <row r="26" spans="2:20" ht="15.75" customHeight="1">
      <c r="B26" s="456" t="s">
        <v>264</v>
      </c>
      <c r="C26" s="1027" t="s">
        <v>792</v>
      </c>
      <c r="D26" s="1028"/>
      <c r="E26" s="1028"/>
      <c r="F26" s="1028"/>
      <c r="G26" s="1029"/>
      <c r="H26" s="118"/>
      <c r="I26" s="703"/>
      <c r="J26" s="766"/>
      <c r="K26" s="703"/>
      <c r="L26" s="124"/>
      <c r="M26" s="124"/>
      <c r="N26" s="124"/>
      <c r="O26" s="124"/>
      <c r="P26" s="125"/>
      <c r="R26" s="124"/>
      <c r="S26" s="457"/>
      <c r="T26" s="396"/>
    </row>
    <row r="27" spans="2:16" ht="15.75" customHeight="1">
      <c r="B27" s="456"/>
      <c r="C27" s="1030"/>
      <c r="D27" s="1031"/>
      <c r="E27" s="1031"/>
      <c r="F27" s="1031"/>
      <c r="G27" s="1032"/>
      <c r="H27" s="459"/>
      <c r="I27" s="118"/>
      <c r="J27" s="118"/>
      <c r="K27" s="118"/>
      <c r="L27" s="124"/>
      <c r="M27" s="124"/>
      <c r="N27" s="124"/>
      <c r="O27" s="124"/>
      <c r="P27" s="125"/>
    </row>
    <row r="28" spans="2:16" ht="15.75">
      <c r="B28" s="240"/>
      <c r="C28" s="1033"/>
      <c r="D28" s="1034"/>
      <c r="E28" s="1034"/>
      <c r="F28" s="1034"/>
      <c r="G28" s="1035"/>
      <c r="H28" s="459"/>
      <c r="I28" s="118"/>
      <c r="J28" s="118"/>
      <c r="K28" s="118"/>
      <c r="L28" s="124"/>
      <c r="M28" s="124"/>
      <c r="N28" s="124"/>
      <c r="O28" s="124"/>
      <c r="P28" s="125"/>
    </row>
    <row r="29" spans="2:16" ht="10.5" customHeight="1">
      <c r="B29" s="134"/>
      <c r="C29" s="137"/>
      <c r="D29" s="118"/>
      <c r="E29" s="118"/>
      <c r="F29" s="118"/>
      <c r="G29" s="118"/>
      <c r="H29" s="118"/>
      <c r="I29" s="118"/>
      <c r="J29" s="118"/>
      <c r="K29" s="118"/>
      <c r="L29" s="118"/>
      <c r="M29" s="118"/>
      <c r="N29" s="118"/>
      <c r="O29" s="118"/>
      <c r="P29" s="125"/>
    </row>
    <row r="30" spans="2:16" ht="15.75" customHeight="1">
      <c r="B30" s="1036" t="s">
        <v>917</v>
      </c>
      <c r="C30" s="1037"/>
      <c r="D30" s="1037"/>
      <c r="E30" s="1037"/>
      <c r="F30" s="1037"/>
      <c r="G30" s="1037"/>
      <c r="H30" s="1037"/>
      <c r="I30" s="1037"/>
      <c r="J30" s="1037"/>
      <c r="K30" s="1038"/>
      <c r="L30" s="454"/>
      <c r="M30" s="454"/>
      <c r="N30" s="454"/>
      <c r="O30" s="454"/>
      <c r="P30" s="125"/>
    </row>
    <row r="31" spans="2:16" ht="15.75">
      <c r="B31" s="1039"/>
      <c r="C31" s="1040"/>
      <c r="D31" s="1040"/>
      <c r="E31" s="1040"/>
      <c r="F31" s="1040"/>
      <c r="G31" s="1040"/>
      <c r="H31" s="1040"/>
      <c r="I31" s="1040"/>
      <c r="J31" s="1040"/>
      <c r="K31" s="1041"/>
      <c r="L31" s="454"/>
      <c r="M31" s="454"/>
      <c r="N31" s="454"/>
      <c r="O31" s="454"/>
      <c r="P31" s="125"/>
    </row>
    <row r="32" spans="2:16" ht="10.5" customHeight="1">
      <c r="B32" s="134"/>
      <c r="C32" s="137"/>
      <c r="D32" s="118"/>
      <c r="E32" s="118"/>
      <c r="F32" s="118"/>
      <c r="G32" s="118"/>
      <c r="H32" s="118"/>
      <c r="I32" s="118"/>
      <c r="J32" s="118"/>
      <c r="K32" s="118"/>
      <c r="L32" s="118"/>
      <c r="M32" s="118"/>
      <c r="N32" s="118"/>
      <c r="O32" s="118"/>
      <c r="P32" s="125"/>
    </row>
    <row r="33" spans="2:16" ht="15.75">
      <c r="B33" s="256" t="s">
        <v>9</v>
      </c>
      <c r="C33" s="1042" t="s">
        <v>337</v>
      </c>
      <c r="D33" s="1042"/>
      <c r="E33" s="1042"/>
      <c r="F33" s="1042"/>
      <c r="G33" s="1042"/>
      <c r="H33" s="1042"/>
      <c r="I33" s="1042"/>
      <c r="J33" s="208"/>
      <c r="K33" s="118"/>
      <c r="L33" s="460" t="s">
        <v>2</v>
      </c>
      <c r="M33" s="460"/>
      <c r="N33" s="460"/>
      <c r="O33" s="460"/>
      <c r="P33" s="125"/>
    </row>
    <row r="34" spans="2:20" ht="13.5" customHeight="1">
      <c r="B34" s="134"/>
      <c r="C34" s="1042"/>
      <c r="D34" s="1042"/>
      <c r="E34" s="1042"/>
      <c r="F34" s="1042"/>
      <c r="G34" s="1042"/>
      <c r="H34" s="1042"/>
      <c r="I34" s="1042"/>
      <c r="J34" s="208"/>
      <c r="K34" s="118"/>
      <c r="L34" s="460" t="s">
        <v>0</v>
      </c>
      <c r="M34" s="454"/>
      <c r="N34" s="454"/>
      <c r="O34" s="454" t="s">
        <v>1</v>
      </c>
      <c r="P34" s="125"/>
      <c r="R34" s="457" t="s">
        <v>219</v>
      </c>
      <c r="S34" s="457"/>
      <c r="T34" s="457" t="s">
        <v>220</v>
      </c>
    </row>
    <row r="35" spans="2:16" ht="10.5" customHeight="1">
      <c r="B35" s="134"/>
      <c r="C35" s="118"/>
      <c r="D35" s="118"/>
      <c r="E35" s="118"/>
      <c r="F35" s="118"/>
      <c r="G35" s="118"/>
      <c r="H35" s="118"/>
      <c r="I35" s="118"/>
      <c r="J35" s="118"/>
      <c r="K35" s="118"/>
      <c r="L35" s="118"/>
      <c r="M35" s="118"/>
      <c r="N35" s="118"/>
      <c r="O35" s="118"/>
      <c r="P35" s="125"/>
    </row>
    <row r="36" spans="2:20" ht="15.75">
      <c r="B36" s="134"/>
      <c r="C36" s="142" t="s">
        <v>111</v>
      </c>
      <c r="D36" s="880" t="s">
        <v>338</v>
      </c>
      <c r="E36" s="880"/>
      <c r="F36" s="880"/>
      <c r="G36" s="880"/>
      <c r="H36" s="880"/>
      <c r="I36" s="880"/>
      <c r="J36" s="209"/>
      <c r="K36" s="118"/>
      <c r="L36" s="703"/>
      <c r="M36" s="742"/>
      <c r="N36" s="704"/>
      <c r="O36" s="703"/>
      <c r="P36" s="125"/>
      <c r="R36" s="129">
        <v>100</v>
      </c>
      <c r="S36" s="457"/>
      <c r="T36" s="461">
        <f>IF(L36&lt;&gt;"",100,0)</f>
        <v>0</v>
      </c>
    </row>
    <row r="37" spans="2:16" ht="15.75">
      <c r="B37" s="134"/>
      <c r="C37" s="137"/>
      <c r="D37" s="880"/>
      <c r="E37" s="880"/>
      <c r="F37" s="880"/>
      <c r="G37" s="880"/>
      <c r="H37" s="880"/>
      <c r="I37" s="880"/>
      <c r="J37" s="209"/>
      <c r="K37" s="118"/>
      <c r="L37" s="704"/>
      <c r="M37" s="704"/>
      <c r="N37" s="704"/>
      <c r="O37" s="704"/>
      <c r="P37" s="125"/>
    </row>
    <row r="38" spans="2:16" ht="15.75">
      <c r="B38" s="134"/>
      <c r="C38" s="137"/>
      <c r="D38" s="880"/>
      <c r="E38" s="880"/>
      <c r="F38" s="880"/>
      <c r="G38" s="880"/>
      <c r="H38" s="880"/>
      <c r="I38" s="880"/>
      <c r="J38" s="209"/>
      <c r="K38" s="118"/>
      <c r="L38" s="704"/>
      <c r="M38" s="704"/>
      <c r="N38" s="704"/>
      <c r="O38" s="704"/>
      <c r="P38" s="125"/>
    </row>
    <row r="39" spans="2:16" ht="10.5" customHeight="1">
      <c r="B39" s="134"/>
      <c r="C39" s="137"/>
      <c r="D39" s="143"/>
      <c r="E39" s="143"/>
      <c r="F39" s="143"/>
      <c r="G39" s="143"/>
      <c r="H39" s="143"/>
      <c r="I39" s="143"/>
      <c r="J39" s="143"/>
      <c r="K39" s="118"/>
      <c r="L39" s="704"/>
      <c r="M39" s="704"/>
      <c r="N39" s="704"/>
      <c r="O39" s="704"/>
      <c r="P39" s="125"/>
    </row>
    <row r="40" spans="2:20" ht="15.75" customHeight="1">
      <c r="B40" s="134"/>
      <c r="C40" s="142" t="s">
        <v>113</v>
      </c>
      <c r="D40" s="880" t="s">
        <v>793</v>
      </c>
      <c r="E40" s="880"/>
      <c r="F40" s="880"/>
      <c r="G40" s="880"/>
      <c r="H40" s="880"/>
      <c r="I40" s="880"/>
      <c r="J40" s="189"/>
      <c r="K40" s="118"/>
      <c r="L40" s="703"/>
      <c r="M40" s="742"/>
      <c r="N40" s="704"/>
      <c r="O40" s="703"/>
      <c r="P40" s="125"/>
      <c r="R40" s="129">
        <v>100</v>
      </c>
      <c r="S40" s="457"/>
      <c r="T40" s="461">
        <f>IF(L40&lt;&gt;"",100,0)</f>
        <v>0</v>
      </c>
    </row>
    <row r="41" spans="2:16" ht="33.75" customHeight="1">
      <c r="B41" s="134"/>
      <c r="C41" s="137"/>
      <c r="D41" s="880"/>
      <c r="E41" s="880"/>
      <c r="F41" s="880"/>
      <c r="G41" s="880"/>
      <c r="H41" s="880"/>
      <c r="I41" s="880"/>
      <c r="J41" s="189"/>
      <c r="K41" s="118"/>
      <c r="L41" s="704"/>
      <c r="M41" s="704"/>
      <c r="N41" s="704"/>
      <c r="O41" s="704"/>
      <c r="P41" s="125"/>
    </row>
    <row r="42" spans="2:16" ht="10.5" customHeight="1">
      <c r="B42" s="134"/>
      <c r="C42" s="137"/>
      <c r="D42" s="143"/>
      <c r="E42" s="143"/>
      <c r="F42" s="143"/>
      <c r="G42" s="143"/>
      <c r="H42" s="143"/>
      <c r="I42" s="143"/>
      <c r="J42" s="143"/>
      <c r="K42" s="118"/>
      <c r="L42" s="704"/>
      <c r="M42" s="704"/>
      <c r="N42" s="704"/>
      <c r="O42" s="704"/>
      <c r="P42" s="125"/>
    </row>
    <row r="43" spans="2:20" ht="15.75" customHeight="1">
      <c r="B43" s="134"/>
      <c r="C43" s="142" t="s">
        <v>655</v>
      </c>
      <c r="D43" s="878" t="s">
        <v>339</v>
      </c>
      <c r="E43" s="878"/>
      <c r="F43" s="878"/>
      <c r="G43" s="878"/>
      <c r="H43" s="878"/>
      <c r="I43" s="878"/>
      <c r="J43" s="143"/>
      <c r="K43" s="118"/>
      <c r="L43" s="703"/>
      <c r="M43" s="742"/>
      <c r="N43" s="704"/>
      <c r="O43" s="703"/>
      <c r="P43" s="125"/>
      <c r="R43" s="129">
        <v>100</v>
      </c>
      <c r="S43" s="457"/>
      <c r="T43" s="461">
        <f>IF(L43&lt;&gt;"",100,0)</f>
        <v>0</v>
      </c>
    </row>
    <row r="44" spans="2:16" ht="15.75">
      <c r="B44" s="134"/>
      <c r="C44" s="137"/>
      <c r="D44" s="878"/>
      <c r="E44" s="878"/>
      <c r="F44" s="878"/>
      <c r="G44" s="878"/>
      <c r="H44" s="878"/>
      <c r="I44" s="878"/>
      <c r="J44" s="143"/>
      <c r="K44" s="118"/>
      <c r="L44" s="704"/>
      <c r="M44" s="704"/>
      <c r="N44" s="704"/>
      <c r="O44" s="704"/>
      <c r="P44" s="125"/>
    </row>
    <row r="45" spans="2:16" ht="15.75">
      <c r="B45" s="134"/>
      <c r="C45" s="137"/>
      <c r="D45" s="878"/>
      <c r="E45" s="878"/>
      <c r="F45" s="878"/>
      <c r="G45" s="878"/>
      <c r="H45" s="878"/>
      <c r="I45" s="878"/>
      <c r="J45" s="143"/>
      <c r="K45" s="118"/>
      <c r="L45" s="704"/>
      <c r="M45" s="704"/>
      <c r="N45" s="704"/>
      <c r="O45" s="704"/>
      <c r="P45" s="125"/>
    </row>
    <row r="46" spans="2:16" ht="10.5" customHeight="1">
      <c r="B46" s="134"/>
      <c r="C46" s="137"/>
      <c r="D46" s="143"/>
      <c r="E46" s="143"/>
      <c r="F46" s="143"/>
      <c r="G46" s="143"/>
      <c r="H46" s="143"/>
      <c r="I46" s="143"/>
      <c r="J46" s="143"/>
      <c r="K46" s="118"/>
      <c r="L46" s="704"/>
      <c r="M46" s="704"/>
      <c r="N46" s="704"/>
      <c r="O46" s="704"/>
      <c r="P46" s="125"/>
    </row>
    <row r="47" spans="2:20" ht="15.75" customHeight="1">
      <c r="B47" s="134"/>
      <c r="C47" s="142" t="s">
        <v>656</v>
      </c>
      <c r="D47" s="880" t="s">
        <v>340</v>
      </c>
      <c r="E47" s="880"/>
      <c r="F47" s="880"/>
      <c r="G47" s="880"/>
      <c r="H47" s="880"/>
      <c r="I47" s="880"/>
      <c r="J47" s="209"/>
      <c r="K47" s="118"/>
      <c r="L47" s="703"/>
      <c r="M47" s="742"/>
      <c r="N47" s="704"/>
      <c r="O47" s="703"/>
      <c r="P47" s="125"/>
      <c r="R47" s="129">
        <v>100</v>
      </c>
      <c r="S47" s="457"/>
      <c r="T47" s="461">
        <f>IF(L47&lt;&gt;"",100,0)</f>
        <v>0</v>
      </c>
    </row>
    <row r="48" spans="2:16" ht="15.75">
      <c r="B48" s="134"/>
      <c r="C48" s="137"/>
      <c r="D48" s="880"/>
      <c r="E48" s="880"/>
      <c r="F48" s="880"/>
      <c r="G48" s="880"/>
      <c r="H48" s="880"/>
      <c r="I48" s="880"/>
      <c r="J48" s="209"/>
      <c r="K48" s="118"/>
      <c r="L48" s="704"/>
      <c r="M48" s="704"/>
      <c r="N48" s="704"/>
      <c r="O48" s="704"/>
      <c r="P48" s="125"/>
    </row>
    <row r="49" spans="2:16" ht="15.75">
      <c r="B49" s="134"/>
      <c r="C49" s="137"/>
      <c r="D49" s="880"/>
      <c r="E49" s="880"/>
      <c r="F49" s="880"/>
      <c r="G49" s="880"/>
      <c r="H49" s="880"/>
      <c r="I49" s="880"/>
      <c r="J49" s="209"/>
      <c r="K49" s="118"/>
      <c r="L49" s="704"/>
      <c r="M49" s="704"/>
      <c r="N49" s="704"/>
      <c r="O49" s="704"/>
      <c r="P49" s="125"/>
    </row>
    <row r="50" spans="2:16" ht="15.75" customHeight="1">
      <c r="B50" s="134"/>
      <c r="C50" s="137"/>
      <c r="D50" s="880"/>
      <c r="E50" s="880"/>
      <c r="F50" s="880"/>
      <c r="G50" s="880"/>
      <c r="H50" s="880"/>
      <c r="I50" s="880"/>
      <c r="J50" s="209"/>
      <c r="K50" s="118"/>
      <c r="L50" s="704"/>
      <c r="M50" s="704"/>
      <c r="N50" s="704"/>
      <c r="O50" s="704"/>
      <c r="P50" s="125"/>
    </row>
    <row r="51" spans="2:16" ht="10.5" customHeight="1">
      <c r="B51" s="134"/>
      <c r="C51" s="137"/>
      <c r="D51" s="143"/>
      <c r="E51" s="143"/>
      <c r="F51" s="143"/>
      <c r="G51" s="143"/>
      <c r="H51" s="143"/>
      <c r="I51" s="143"/>
      <c r="J51" s="143"/>
      <c r="K51" s="118"/>
      <c r="L51" s="704"/>
      <c r="M51" s="704"/>
      <c r="N51" s="704"/>
      <c r="O51" s="704"/>
      <c r="P51" s="125"/>
    </row>
    <row r="52" spans="2:20" ht="15.75">
      <c r="B52" s="134"/>
      <c r="C52" s="142" t="s">
        <v>756</v>
      </c>
      <c r="D52" s="901" t="s">
        <v>341</v>
      </c>
      <c r="E52" s="901"/>
      <c r="F52" s="901"/>
      <c r="G52" s="901"/>
      <c r="H52" s="901"/>
      <c r="I52" s="901"/>
      <c r="J52" s="189"/>
      <c r="K52" s="118"/>
      <c r="L52" s="703"/>
      <c r="M52" s="704"/>
      <c r="N52" s="756"/>
      <c r="O52" s="703"/>
      <c r="P52" s="125"/>
      <c r="R52" s="129">
        <v>100</v>
      </c>
      <c r="S52" s="457"/>
      <c r="T52" s="461">
        <f>IF(L52&lt;&gt;"",100,0)</f>
        <v>0</v>
      </c>
    </row>
    <row r="53" spans="2:20" ht="10.5" customHeight="1">
      <c r="B53" s="200"/>
      <c r="C53" s="411"/>
      <c r="D53" s="214"/>
      <c r="E53" s="214"/>
      <c r="F53" s="214"/>
      <c r="G53" s="214"/>
      <c r="H53" s="214"/>
      <c r="I53" s="214"/>
      <c r="J53" s="214"/>
      <c r="K53" s="215"/>
      <c r="L53" s="749"/>
      <c r="M53" s="749"/>
      <c r="N53" s="749"/>
      <c r="O53" s="749"/>
      <c r="P53" s="172"/>
      <c r="R53" s="124"/>
      <c r="S53" s="457"/>
      <c r="T53" s="118"/>
    </row>
    <row r="54" spans="2:16" ht="10.5" customHeight="1">
      <c r="B54" s="205"/>
      <c r="C54" s="413"/>
      <c r="D54" s="462"/>
      <c r="E54" s="462"/>
      <c r="F54" s="462"/>
      <c r="G54" s="462"/>
      <c r="H54" s="462"/>
      <c r="I54" s="462"/>
      <c r="J54" s="462"/>
      <c r="K54" s="173"/>
      <c r="L54" s="750"/>
      <c r="M54" s="750"/>
      <c r="N54" s="750"/>
      <c r="O54" s="750"/>
      <c r="P54" s="156"/>
    </row>
    <row r="55" spans="2:20" ht="15.75" customHeight="1">
      <c r="B55" s="134"/>
      <c r="C55" s="463" t="s">
        <v>757</v>
      </c>
      <c r="D55" s="880" t="s">
        <v>758</v>
      </c>
      <c r="E55" s="880"/>
      <c r="F55" s="880"/>
      <c r="G55" s="880"/>
      <c r="H55" s="880"/>
      <c r="I55" s="880"/>
      <c r="J55" s="189"/>
      <c r="K55" s="118"/>
      <c r="L55" s="703"/>
      <c r="M55" s="742"/>
      <c r="N55" s="704"/>
      <c r="O55" s="703"/>
      <c r="P55" s="125"/>
      <c r="R55" s="129">
        <v>100</v>
      </c>
      <c r="S55" s="457"/>
      <c r="T55" s="461">
        <f>IF(L55&lt;&gt;"",100,0)</f>
        <v>0</v>
      </c>
    </row>
    <row r="56" spans="2:16" ht="15.75">
      <c r="B56" s="134"/>
      <c r="C56" s="137"/>
      <c r="D56" s="880"/>
      <c r="E56" s="880"/>
      <c r="F56" s="880"/>
      <c r="G56" s="880"/>
      <c r="H56" s="880"/>
      <c r="I56" s="880"/>
      <c r="J56" s="189"/>
      <c r="K56" s="118"/>
      <c r="L56" s="704"/>
      <c r="M56" s="704"/>
      <c r="N56" s="704"/>
      <c r="O56" s="704"/>
      <c r="P56" s="125"/>
    </row>
    <row r="57" spans="2:16" ht="15.75">
      <c r="B57" s="134"/>
      <c r="C57" s="137"/>
      <c r="D57" s="880"/>
      <c r="E57" s="880"/>
      <c r="F57" s="880"/>
      <c r="G57" s="880"/>
      <c r="H57" s="880"/>
      <c r="I57" s="880"/>
      <c r="J57" s="189"/>
      <c r="K57" s="118"/>
      <c r="L57" s="704"/>
      <c r="M57" s="704"/>
      <c r="N57" s="704"/>
      <c r="O57" s="704"/>
      <c r="P57" s="125"/>
    </row>
    <row r="58" spans="2:16" ht="37.5" customHeight="1">
      <c r="B58" s="134"/>
      <c r="C58" s="137"/>
      <c r="D58" s="880"/>
      <c r="E58" s="880"/>
      <c r="F58" s="880"/>
      <c r="G58" s="880"/>
      <c r="H58" s="880"/>
      <c r="I58" s="880"/>
      <c r="J58" s="189"/>
      <c r="K58" s="118"/>
      <c r="L58" s="704"/>
      <c r="M58" s="704"/>
      <c r="N58" s="704"/>
      <c r="O58" s="704"/>
      <c r="P58" s="125"/>
    </row>
    <row r="59" spans="2:20" ht="15.75" customHeight="1">
      <c r="B59" s="134"/>
      <c r="C59" s="464" t="s">
        <v>759</v>
      </c>
      <c r="D59" s="880" t="s">
        <v>389</v>
      </c>
      <c r="E59" s="880"/>
      <c r="F59" s="880"/>
      <c r="G59" s="880"/>
      <c r="H59" s="880"/>
      <c r="I59" s="880"/>
      <c r="J59" s="189"/>
      <c r="K59" s="118"/>
      <c r="L59" s="703"/>
      <c r="M59" s="742"/>
      <c r="N59" s="704"/>
      <c r="O59" s="703"/>
      <c r="P59" s="125"/>
      <c r="R59" s="129">
        <v>100</v>
      </c>
      <c r="S59" s="457"/>
      <c r="T59" s="461">
        <f>IF(L59&lt;&gt;"",100,0)</f>
        <v>0</v>
      </c>
    </row>
    <row r="60" spans="2:16" ht="15.75">
      <c r="B60" s="134"/>
      <c r="C60" s="137"/>
      <c r="D60" s="880"/>
      <c r="E60" s="880"/>
      <c r="F60" s="880"/>
      <c r="G60" s="880"/>
      <c r="H60" s="880"/>
      <c r="I60" s="880"/>
      <c r="J60" s="189"/>
      <c r="K60" s="118"/>
      <c r="L60" s="704"/>
      <c r="M60" s="704"/>
      <c r="N60" s="704"/>
      <c r="O60" s="704"/>
      <c r="P60" s="125"/>
    </row>
    <row r="61" spans="2:16" ht="21.75" customHeight="1">
      <c r="B61" s="134"/>
      <c r="C61" s="137"/>
      <c r="D61" s="880"/>
      <c r="E61" s="880"/>
      <c r="F61" s="880"/>
      <c r="G61" s="880"/>
      <c r="H61" s="880"/>
      <c r="I61" s="880"/>
      <c r="J61" s="189"/>
      <c r="K61" s="118"/>
      <c r="L61" s="704"/>
      <c r="M61" s="704"/>
      <c r="N61" s="704"/>
      <c r="O61" s="704"/>
      <c r="P61" s="125"/>
    </row>
    <row r="62" spans="2:16" ht="10.5" customHeight="1">
      <c r="B62" s="134"/>
      <c r="C62" s="137"/>
      <c r="D62" s="143"/>
      <c r="E62" s="143"/>
      <c r="F62" s="143"/>
      <c r="G62" s="143"/>
      <c r="H62" s="143"/>
      <c r="I62" s="143"/>
      <c r="J62" s="143"/>
      <c r="K62" s="118"/>
      <c r="L62" s="704"/>
      <c r="M62" s="704"/>
      <c r="N62" s="704"/>
      <c r="O62" s="704"/>
      <c r="P62" s="125"/>
    </row>
    <row r="63" spans="2:20" ht="15.75" customHeight="1">
      <c r="B63" s="134"/>
      <c r="C63" s="142" t="s">
        <v>760</v>
      </c>
      <c r="D63" s="880" t="s">
        <v>761</v>
      </c>
      <c r="E63" s="880"/>
      <c r="F63" s="880"/>
      <c r="G63" s="880"/>
      <c r="H63" s="880"/>
      <c r="I63" s="880"/>
      <c r="J63" s="189"/>
      <c r="K63" s="118"/>
      <c r="L63" s="703"/>
      <c r="M63" s="742"/>
      <c r="N63" s="704"/>
      <c r="O63" s="703"/>
      <c r="P63" s="125"/>
      <c r="R63" s="129">
        <v>100</v>
      </c>
      <c r="S63" s="457"/>
      <c r="T63" s="461">
        <f>IF(L63&lt;&gt;"",100,0)</f>
        <v>0</v>
      </c>
    </row>
    <row r="64" spans="2:16" ht="15.75">
      <c r="B64" s="134"/>
      <c r="C64" s="137"/>
      <c r="D64" s="880"/>
      <c r="E64" s="880"/>
      <c r="F64" s="880"/>
      <c r="G64" s="880"/>
      <c r="H64" s="880"/>
      <c r="I64" s="880"/>
      <c r="J64" s="189"/>
      <c r="K64" s="118"/>
      <c r="L64" s="704"/>
      <c r="M64" s="704"/>
      <c r="N64" s="704"/>
      <c r="O64" s="704"/>
      <c r="P64" s="125"/>
    </row>
    <row r="65" spans="2:16" ht="32.25" customHeight="1">
      <c r="B65" s="134"/>
      <c r="C65" s="137"/>
      <c r="D65" s="880"/>
      <c r="E65" s="880"/>
      <c r="F65" s="880"/>
      <c r="G65" s="880"/>
      <c r="H65" s="880"/>
      <c r="I65" s="880"/>
      <c r="J65" s="189"/>
      <c r="K65" s="118"/>
      <c r="L65" s="704"/>
      <c r="M65" s="704"/>
      <c r="N65" s="704"/>
      <c r="O65" s="704"/>
      <c r="P65" s="125"/>
    </row>
    <row r="66" spans="2:16" ht="10.5" customHeight="1">
      <c r="B66" s="134"/>
      <c r="C66" s="137"/>
      <c r="D66" s="143"/>
      <c r="E66" s="143"/>
      <c r="F66" s="143"/>
      <c r="G66" s="143"/>
      <c r="H66" s="143"/>
      <c r="I66" s="143"/>
      <c r="J66" s="143"/>
      <c r="K66" s="118"/>
      <c r="L66" s="704"/>
      <c r="M66" s="704"/>
      <c r="N66" s="704"/>
      <c r="O66" s="704"/>
      <c r="P66" s="125"/>
    </row>
    <row r="67" spans="2:20" ht="15.75" customHeight="1">
      <c r="B67" s="134"/>
      <c r="C67" s="142" t="s">
        <v>762</v>
      </c>
      <c r="D67" s="880" t="s">
        <v>794</v>
      </c>
      <c r="E67" s="880"/>
      <c r="F67" s="880"/>
      <c r="G67" s="880"/>
      <c r="H67" s="880"/>
      <c r="I67" s="880"/>
      <c r="J67" s="189"/>
      <c r="K67" s="118"/>
      <c r="L67" s="703"/>
      <c r="M67" s="742"/>
      <c r="N67" s="704"/>
      <c r="O67" s="703"/>
      <c r="P67" s="125"/>
      <c r="R67" s="129">
        <v>100</v>
      </c>
      <c r="S67" s="457"/>
      <c r="T67" s="461">
        <f>IF(L67&lt;&gt;"",100,0)</f>
        <v>0</v>
      </c>
    </row>
    <row r="68" spans="2:16" ht="15.75">
      <c r="B68" s="134"/>
      <c r="C68" s="137"/>
      <c r="D68" s="880"/>
      <c r="E68" s="880"/>
      <c r="F68" s="880"/>
      <c r="G68" s="880"/>
      <c r="H68" s="880"/>
      <c r="I68" s="880"/>
      <c r="J68" s="189"/>
      <c r="K68" s="118"/>
      <c r="L68" s="704"/>
      <c r="M68" s="704"/>
      <c r="N68" s="704"/>
      <c r="O68" s="704"/>
      <c r="P68" s="125"/>
    </row>
    <row r="69" spans="2:16" ht="15.75">
      <c r="B69" s="134"/>
      <c r="C69" s="137"/>
      <c r="D69" s="880"/>
      <c r="E69" s="880"/>
      <c r="F69" s="880"/>
      <c r="G69" s="880"/>
      <c r="H69" s="880"/>
      <c r="I69" s="880"/>
      <c r="J69" s="189"/>
      <c r="K69" s="118"/>
      <c r="L69" s="704"/>
      <c r="M69" s="704"/>
      <c r="N69" s="704"/>
      <c r="O69" s="704"/>
      <c r="P69" s="125"/>
    </row>
    <row r="70" spans="2:16" ht="37.5" customHeight="1">
      <c r="B70" s="134"/>
      <c r="C70" s="137"/>
      <c r="D70" s="880"/>
      <c r="E70" s="880"/>
      <c r="F70" s="880"/>
      <c r="G70" s="880"/>
      <c r="H70" s="880"/>
      <c r="I70" s="880"/>
      <c r="J70" s="189"/>
      <c r="K70" s="118"/>
      <c r="L70" s="704"/>
      <c r="M70" s="704"/>
      <c r="N70" s="704"/>
      <c r="O70" s="704"/>
      <c r="P70" s="125"/>
    </row>
    <row r="71" spans="2:16" ht="10.5" customHeight="1">
      <c r="B71" s="134"/>
      <c r="C71" s="137"/>
      <c r="D71" s="143"/>
      <c r="E71" s="143"/>
      <c r="F71" s="143"/>
      <c r="G71" s="143"/>
      <c r="H71" s="143"/>
      <c r="I71" s="143"/>
      <c r="J71" s="143"/>
      <c r="K71" s="118"/>
      <c r="L71" s="704"/>
      <c r="M71" s="704"/>
      <c r="N71" s="704"/>
      <c r="O71" s="704"/>
      <c r="P71" s="125"/>
    </row>
    <row r="72" spans="2:20" ht="15.75">
      <c r="B72" s="134"/>
      <c r="C72" s="142" t="s">
        <v>763</v>
      </c>
      <c r="D72" s="880" t="s">
        <v>380</v>
      </c>
      <c r="E72" s="880"/>
      <c r="F72" s="880"/>
      <c r="G72" s="880"/>
      <c r="H72" s="880"/>
      <c r="I72" s="880"/>
      <c r="J72" s="189"/>
      <c r="K72" s="118"/>
      <c r="L72" s="703"/>
      <c r="M72" s="742"/>
      <c r="N72" s="704"/>
      <c r="O72" s="703"/>
      <c r="P72" s="125"/>
      <c r="R72" s="129">
        <v>100</v>
      </c>
      <c r="S72" s="457"/>
      <c r="T72" s="461">
        <f>IF(L72&lt;&gt;"",100,0)</f>
        <v>0</v>
      </c>
    </row>
    <row r="73" spans="2:16" ht="15.75">
      <c r="B73" s="134"/>
      <c r="C73" s="137"/>
      <c r="D73" s="880"/>
      <c r="E73" s="880"/>
      <c r="F73" s="880"/>
      <c r="G73" s="880"/>
      <c r="H73" s="880"/>
      <c r="I73" s="880"/>
      <c r="J73" s="189"/>
      <c r="K73" s="118"/>
      <c r="L73" s="118"/>
      <c r="M73" s="118"/>
      <c r="N73" s="118"/>
      <c r="O73" s="118"/>
      <c r="P73" s="125"/>
    </row>
    <row r="74" spans="2:16" ht="10.5" customHeight="1">
      <c r="B74" s="134"/>
      <c r="C74" s="137"/>
      <c r="D74" s="143"/>
      <c r="E74" s="143"/>
      <c r="F74" s="143"/>
      <c r="G74" s="143"/>
      <c r="H74" s="143"/>
      <c r="I74" s="143"/>
      <c r="J74" s="143"/>
      <c r="K74" s="118"/>
      <c r="L74" s="118"/>
      <c r="M74" s="118"/>
      <c r="N74" s="118"/>
      <c r="O74" s="118"/>
      <c r="P74" s="125"/>
    </row>
    <row r="75" spans="2:16" ht="15.75">
      <c r="B75" s="134"/>
      <c r="C75" s="137"/>
      <c r="D75" s="985" t="s">
        <v>764</v>
      </c>
      <c r="E75" s="986"/>
      <c r="F75" s="986"/>
      <c r="G75" s="986"/>
      <c r="H75" s="986"/>
      <c r="I75" s="987"/>
      <c r="J75" s="465"/>
      <c r="K75" s="118"/>
      <c r="L75" s="118"/>
      <c r="M75" s="118"/>
      <c r="N75" s="118"/>
      <c r="O75" s="118"/>
      <c r="P75" s="125"/>
    </row>
    <row r="76" spans="2:16" ht="15.75">
      <c r="B76" s="134"/>
      <c r="C76" s="137"/>
      <c r="D76" s="1043"/>
      <c r="E76" s="1044"/>
      <c r="F76" s="1044"/>
      <c r="G76" s="1044"/>
      <c r="H76" s="1044"/>
      <c r="I76" s="1045"/>
      <c r="J76" s="465"/>
      <c r="K76" s="118"/>
      <c r="L76" s="118"/>
      <c r="M76" s="118"/>
      <c r="N76" s="118"/>
      <c r="O76" s="118"/>
      <c r="P76" s="125"/>
    </row>
    <row r="77" spans="2:16" ht="15.75">
      <c r="B77" s="134"/>
      <c r="C77" s="137"/>
      <c r="D77" s="988"/>
      <c r="E77" s="989"/>
      <c r="F77" s="989"/>
      <c r="G77" s="989"/>
      <c r="H77" s="989"/>
      <c r="I77" s="990"/>
      <c r="J77" s="465"/>
      <c r="K77" s="118"/>
      <c r="L77" s="118"/>
      <c r="M77" s="118"/>
      <c r="N77" s="118"/>
      <c r="O77" s="118"/>
      <c r="P77" s="125"/>
    </row>
    <row r="78" spans="2:16" ht="10.5" customHeight="1">
      <c r="B78" s="134"/>
      <c r="C78" s="137"/>
      <c r="D78" s="143"/>
      <c r="E78" s="143"/>
      <c r="F78" s="143"/>
      <c r="G78" s="143"/>
      <c r="H78" s="143"/>
      <c r="I78" s="143"/>
      <c r="J78" s="143"/>
      <c r="K78" s="118"/>
      <c r="L78" s="118"/>
      <c r="M78" s="118"/>
      <c r="N78" s="118"/>
      <c r="O78" s="118"/>
      <c r="P78" s="125"/>
    </row>
    <row r="79" spans="2:16" ht="15.75">
      <c r="B79" s="134"/>
      <c r="C79" s="137"/>
      <c r="D79" s="859" t="s">
        <v>342</v>
      </c>
      <c r="E79" s="859"/>
      <c r="F79" s="859"/>
      <c r="G79" s="859"/>
      <c r="H79" s="859"/>
      <c r="I79" s="859"/>
      <c r="J79" s="407"/>
      <c r="K79" s="118"/>
      <c r="L79" s="118"/>
      <c r="M79" s="118"/>
      <c r="N79" s="118"/>
      <c r="O79" s="118"/>
      <c r="P79" s="125"/>
    </row>
    <row r="80" spans="2:16" ht="15.75">
      <c r="B80" s="134"/>
      <c r="C80" s="137"/>
      <c r="D80" s="859"/>
      <c r="E80" s="859"/>
      <c r="F80" s="859"/>
      <c r="G80" s="859"/>
      <c r="H80" s="859"/>
      <c r="I80" s="859"/>
      <c r="J80" s="407"/>
      <c r="K80" s="118"/>
      <c r="L80" s="118"/>
      <c r="M80" s="118"/>
      <c r="N80" s="118"/>
      <c r="O80" s="118"/>
      <c r="P80" s="125"/>
    </row>
    <row r="81" spans="2:16" ht="10.5" customHeight="1">
      <c r="B81" s="134"/>
      <c r="C81" s="137"/>
      <c r="D81" s="143"/>
      <c r="E81" s="143"/>
      <c r="F81" s="143"/>
      <c r="G81" s="143"/>
      <c r="H81" s="143"/>
      <c r="I81" s="143"/>
      <c r="J81" s="143"/>
      <c r="K81" s="118"/>
      <c r="L81" s="118"/>
      <c r="M81" s="118"/>
      <c r="N81" s="118"/>
      <c r="O81" s="118"/>
      <c r="P81" s="125"/>
    </row>
    <row r="82" spans="2:20" ht="15.75" customHeight="1">
      <c r="B82" s="466"/>
      <c r="C82" s="246"/>
      <c r="D82" s="467" t="s">
        <v>264</v>
      </c>
      <c r="E82" s="1046" t="s">
        <v>795</v>
      </c>
      <c r="F82" s="1046"/>
      <c r="G82" s="1046"/>
      <c r="H82" s="260"/>
      <c r="I82" s="703"/>
      <c r="J82" s="145"/>
      <c r="K82" s="260"/>
      <c r="L82" s="260"/>
      <c r="M82" s="260"/>
      <c r="N82" s="468"/>
      <c r="O82" s="246"/>
      <c r="P82" s="469"/>
      <c r="Q82" s="246"/>
      <c r="R82" s="470"/>
      <c r="S82" s="470"/>
      <c r="T82" s="470"/>
    </row>
    <row r="83" spans="2:20" ht="15.75">
      <c r="B83" s="466"/>
      <c r="C83" s="246"/>
      <c r="D83" s="467"/>
      <c r="E83" s="1046"/>
      <c r="F83" s="1046"/>
      <c r="G83" s="1046"/>
      <c r="H83" s="260"/>
      <c r="I83" s="754"/>
      <c r="J83" s="242"/>
      <c r="K83" s="260"/>
      <c r="L83" s="260"/>
      <c r="M83" s="260"/>
      <c r="N83" s="468"/>
      <c r="O83" s="246"/>
      <c r="P83" s="469"/>
      <c r="Q83" s="246"/>
      <c r="R83" s="470"/>
      <c r="S83" s="470"/>
      <c r="T83" s="470"/>
    </row>
    <row r="84" spans="2:20" ht="15.75">
      <c r="B84" s="466"/>
      <c r="C84" s="246"/>
      <c r="D84" s="467"/>
      <c r="E84" s="1046"/>
      <c r="F84" s="1046"/>
      <c r="G84" s="1046"/>
      <c r="H84" s="260"/>
      <c r="I84" s="754"/>
      <c r="J84" s="242"/>
      <c r="K84" s="260"/>
      <c r="L84" s="260"/>
      <c r="M84" s="260"/>
      <c r="N84" s="468"/>
      <c r="O84" s="246"/>
      <c r="P84" s="469"/>
      <c r="Q84" s="246"/>
      <c r="R84" s="470"/>
      <c r="S84" s="470"/>
      <c r="T84" s="470"/>
    </row>
    <row r="85" spans="2:20" ht="15.75">
      <c r="B85" s="466"/>
      <c r="C85" s="246"/>
      <c r="D85" s="467"/>
      <c r="E85" s="1046"/>
      <c r="F85" s="1046"/>
      <c r="G85" s="1046"/>
      <c r="H85" s="260"/>
      <c r="I85" s="754"/>
      <c r="J85" s="242"/>
      <c r="K85" s="260"/>
      <c r="L85" s="260"/>
      <c r="M85" s="260"/>
      <c r="N85" s="468"/>
      <c r="O85" s="246"/>
      <c r="P85" s="469"/>
      <c r="Q85" s="246"/>
      <c r="R85" s="470"/>
      <c r="S85" s="470"/>
      <c r="T85" s="470"/>
    </row>
    <row r="86" spans="2:20" ht="15.75">
      <c r="B86" s="466"/>
      <c r="C86" s="246"/>
      <c r="D86" s="467"/>
      <c r="E86" s="1046"/>
      <c r="F86" s="1046"/>
      <c r="G86" s="1046"/>
      <c r="H86" s="260"/>
      <c r="I86" s="754"/>
      <c r="J86" s="242"/>
      <c r="K86" s="260"/>
      <c r="L86" s="260"/>
      <c r="M86" s="260"/>
      <c r="N86" s="468"/>
      <c r="O86" s="246"/>
      <c r="P86" s="469"/>
      <c r="Q86" s="246"/>
      <c r="R86" s="470"/>
      <c r="S86" s="470"/>
      <c r="T86" s="470"/>
    </row>
    <row r="87" spans="2:16" ht="10.5" customHeight="1">
      <c r="B87" s="134"/>
      <c r="C87" s="137"/>
      <c r="D87" s="143"/>
      <c r="E87" s="143"/>
      <c r="F87" s="143"/>
      <c r="G87" s="143"/>
      <c r="H87" s="143"/>
      <c r="I87" s="751"/>
      <c r="J87" s="143"/>
      <c r="K87" s="118"/>
      <c r="L87" s="118"/>
      <c r="M87" s="118"/>
      <c r="N87" s="118"/>
      <c r="O87" s="118"/>
      <c r="P87" s="125"/>
    </row>
    <row r="88" spans="2:16" ht="15.75">
      <c r="B88" s="134"/>
      <c r="C88" s="137"/>
      <c r="D88" s="231"/>
      <c r="E88" s="210" t="s">
        <v>343</v>
      </c>
      <c r="F88" s="143"/>
      <c r="G88" s="231"/>
      <c r="H88" s="231"/>
      <c r="I88" s="751"/>
      <c r="J88" s="231"/>
      <c r="K88" s="118"/>
      <c r="L88" s="118"/>
      <c r="M88" s="118"/>
      <c r="N88" s="118"/>
      <c r="O88" s="118"/>
      <c r="P88" s="125"/>
    </row>
    <row r="89" spans="2:16" ht="10.5" customHeight="1">
      <c r="B89" s="134"/>
      <c r="C89" s="137"/>
      <c r="D89" s="143"/>
      <c r="E89" s="143"/>
      <c r="F89" s="143"/>
      <c r="G89" s="143"/>
      <c r="H89" s="143"/>
      <c r="I89" s="751"/>
      <c r="J89" s="143"/>
      <c r="K89" s="118"/>
      <c r="L89" s="118"/>
      <c r="M89" s="118"/>
      <c r="N89" s="118"/>
      <c r="O89" s="118"/>
      <c r="P89" s="125"/>
    </row>
    <row r="90" spans="2:20" ht="15.75" customHeight="1">
      <c r="B90" s="466"/>
      <c r="C90" s="246"/>
      <c r="D90" s="467" t="s">
        <v>264</v>
      </c>
      <c r="E90" s="1046" t="s">
        <v>390</v>
      </c>
      <c r="F90" s="1046"/>
      <c r="G90" s="1046"/>
      <c r="H90" s="260"/>
      <c r="I90" s="703"/>
      <c r="J90" s="145"/>
      <c r="K90" s="242"/>
      <c r="L90" s="242"/>
      <c r="M90" s="242"/>
      <c r="N90" s="242"/>
      <c r="O90" s="246"/>
      <c r="P90" s="469"/>
      <c r="Q90" s="246"/>
      <c r="R90" s="470"/>
      <c r="S90" s="470"/>
      <c r="T90" s="470"/>
    </row>
    <row r="91" spans="2:20" ht="15.75">
      <c r="B91" s="466"/>
      <c r="C91" s="246"/>
      <c r="D91" s="467"/>
      <c r="E91" s="1046"/>
      <c r="F91" s="1046"/>
      <c r="G91" s="1046"/>
      <c r="H91" s="260"/>
      <c r="I91" s="242"/>
      <c r="J91" s="242"/>
      <c r="K91" s="242"/>
      <c r="L91" s="242"/>
      <c r="M91" s="242"/>
      <c r="N91" s="242"/>
      <c r="O91" s="246"/>
      <c r="P91" s="469"/>
      <c r="Q91" s="246"/>
      <c r="R91" s="470"/>
      <c r="S91" s="470"/>
      <c r="T91" s="470"/>
    </row>
    <row r="92" spans="2:20" ht="24" customHeight="1">
      <c r="B92" s="466"/>
      <c r="C92" s="246"/>
      <c r="D92" s="467"/>
      <c r="E92" s="1046"/>
      <c r="F92" s="1046"/>
      <c r="G92" s="1046"/>
      <c r="H92" s="260"/>
      <c r="I92" s="242"/>
      <c r="J92" s="242"/>
      <c r="K92" s="242"/>
      <c r="L92" s="242"/>
      <c r="M92" s="242"/>
      <c r="N92" s="242"/>
      <c r="O92" s="246"/>
      <c r="P92" s="469"/>
      <c r="Q92" s="246"/>
      <c r="R92" s="470"/>
      <c r="S92" s="470"/>
      <c r="T92" s="470"/>
    </row>
    <row r="93" spans="2:16" ht="10.5" customHeight="1">
      <c r="B93" s="134"/>
      <c r="C93" s="137"/>
      <c r="D93" s="143"/>
      <c r="E93" s="143"/>
      <c r="F93" s="143"/>
      <c r="G93" s="143"/>
      <c r="H93" s="143"/>
      <c r="I93" s="143"/>
      <c r="J93" s="143"/>
      <c r="K93" s="118"/>
      <c r="L93" s="118"/>
      <c r="M93" s="118"/>
      <c r="N93" s="118"/>
      <c r="O93" s="118"/>
      <c r="P93" s="125"/>
    </row>
    <row r="94" spans="2:20" ht="15.75" customHeight="1">
      <c r="B94" s="134"/>
      <c r="C94" s="142" t="s">
        <v>765</v>
      </c>
      <c r="D94" s="880" t="s">
        <v>796</v>
      </c>
      <c r="E94" s="880"/>
      <c r="F94" s="880"/>
      <c r="G94" s="880"/>
      <c r="H94" s="880"/>
      <c r="I94" s="880"/>
      <c r="J94" s="189"/>
      <c r="K94" s="118"/>
      <c r="L94" s="703"/>
      <c r="M94" s="742"/>
      <c r="N94" s="704"/>
      <c r="O94" s="703"/>
      <c r="P94" s="125"/>
      <c r="R94" s="129">
        <v>100</v>
      </c>
      <c r="S94" s="457"/>
      <c r="T94" s="461">
        <f>IF(L94&lt;&gt;"",100,0)</f>
        <v>0</v>
      </c>
    </row>
    <row r="95" spans="2:16" ht="98.25" customHeight="1">
      <c r="B95" s="134"/>
      <c r="C95" s="137"/>
      <c r="D95" s="880"/>
      <c r="E95" s="880"/>
      <c r="F95" s="880"/>
      <c r="G95" s="880"/>
      <c r="H95" s="880"/>
      <c r="I95" s="880"/>
      <c r="J95" s="189"/>
      <c r="K95" s="118"/>
      <c r="L95" s="704"/>
      <c r="M95" s="704"/>
      <c r="N95" s="704"/>
      <c r="O95" s="704"/>
      <c r="P95" s="125"/>
    </row>
    <row r="96" spans="2:16" ht="10.5" customHeight="1">
      <c r="B96" s="134"/>
      <c r="C96" s="137"/>
      <c r="D96" s="143"/>
      <c r="E96" s="143"/>
      <c r="F96" s="143"/>
      <c r="G96" s="143"/>
      <c r="H96" s="143"/>
      <c r="I96" s="143"/>
      <c r="J96" s="143"/>
      <c r="K96" s="118"/>
      <c r="L96" s="704"/>
      <c r="M96" s="704"/>
      <c r="N96" s="704"/>
      <c r="O96" s="704"/>
      <c r="P96" s="125"/>
    </row>
    <row r="97" spans="2:16" ht="15.75">
      <c r="B97" s="134"/>
      <c r="C97" s="137"/>
      <c r="D97" s="985" t="s">
        <v>766</v>
      </c>
      <c r="E97" s="986"/>
      <c r="F97" s="986"/>
      <c r="G97" s="986"/>
      <c r="H97" s="986"/>
      <c r="I97" s="987"/>
      <c r="J97" s="465"/>
      <c r="K97" s="118"/>
      <c r="L97" s="704"/>
      <c r="M97" s="704"/>
      <c r="N97" s="704"/>
      <c r="O97" s="704"/>
      <c r="P97" s="125"/>
    </row>
    <row r="98" spans="2:16" ht="15.75">
      <c r="B98" s="134"/>
      <c r="C98" s="137"/>
      <c r="D98" s="988"/>
      <c r="E98" s="989"/>
      <c r="F98" s="989"/>
      <c r="G98" s="989"/>
      <c r="H98" s="989"/>
      <c r="I98" s="990"/>
      <c r="J98" s="465"/>
      <c r="K98" s="118"/>
      <c r="L98" s="704"/>
      <c r="M98" s="704"/>
      <c r="N98" s="704"/>
      <c r="O98" s="704"/>
      <c r="P98" s="125"/>
    </row>
    <row r="99" spans="2:16" ht="10.5" customHeight="1">
      <c r="B99" s="134"/>
      <c r="C99" s="137"/>
      <c r="D99" s="143"/>
      <c r="E99" s="143"/>
      <c r="F99" s="143"/>
      <c r="G99" s="143"/>
      <c r="H99" s="143"/>
      <c r="I99" s="143"/>
      <c r="J99" s="143"/>
      <c r="K99" s="118"/>
      <c r="L99" s="704"/>
      <c r="M99" s="704"/>
      <c r="N99" s="704"/>
      <c r="O99" s="704"/>
      <c r="P99" s="125"/>
    </row>
    <row r="100" spans="2:20" ht="15.75" customHeight="1">
      <c r="B100" s="134"/>
      <c r="C100" s="142" t="s">
        <v>767</v>
      </c>
      <c r="D100" s="880" t="s">
        <v>797</v>
      </c>
      <c r="E100" s="880"/>
      <c r="F100" s="880"/>
      <c r="G100" s="880"/>
      <c r="H100" s="880"/>
      <c r="I100" s="880"/>
      <c r="J100" s="189"/>
      <c r="K100" s="118"/>
      <c r="L100" s="703"/>
      <c r="M100" s="704"/>
      <c r="N100" s="756"/>
      <c r="O100" s="703"/>
      <c r="P100" s="125"/>
      <c r="R100" s="129">
        <v>100</v>
      </c>
      <c r="S100" s="457"/>
      <c r="T100" s="461">
        <f>IF(L100&lt;&gt;"",100,0)</f>
        <v>0</v>
      </c>
    </row>
    <row r="101" spans="2:16" ht="15.75">
      <c r="B101" s="134"/>
      <c r="C101" s="137"/>
      <c r="D101" s="880"/>
      <c r="E101" s="880"/>
      <c r="F101" s="880"/>
      <c r="G101" s="880"/>
      <c r="H101" s="880"/>
      <c r="I101" s="880"/>
      <c r="J101" s="189"/>
      <c r="K101" s="118"/>
      <c r="L101" s="118"/>
      <c r="M101" s="118"/>
      <c r="N101" s="118"/>
      <c r="O101" s="118"/>
      <c r="P101" s="125"/>
    </row>
    <row r="102" spans="2:16" ht="15.75">
      <c r="B102" s="134"/>
      <c r="C102" s="137"/>
      <c r="D102" s="880"/>
      <c r="E102" s="880"/>
      <c r="F102" s="880"/>
      <c r="G102" s="880"/>
      <c r="H102" s="880"/>
      <c r="I102" s="880"/>
      <c r="J102" s="189"/>
      <c r="K102" s="118"/>
      <c r="L102" s="118"/>
      <c r="M102" s="118"/>
      <c r="N102" s="118"/>
      <c r="O102" s="118"/>
      <c r="P102" s="125"/>
    </row>
    <row r="103" spans="2:16" ht="15.75" customHeight="1">
      <c r="B103" s="134"/>
      <c r="C103" s="137"/>
      <c r="D103" s="880"/>
      <c r="E103" s="880"/>
      <c r="F103" s="880"/>
      <c r="G103" s="880"/>
      <c r="H103" s="880"/>
      <c r="I103" s="880"/>
      <c r="J103" s="189"/>
      <c r="K103" s="118"/>
      <c r="L103" s="118"/>
      <c r="M103" s="118"/>
      <c r="N103" s="118"/>
      <c r="O103" s="118"/>
      <c r="P103" s="125"/>
    </row>
    <row r="104" spans="2:16" ht="15.75" customHeight="1">
      <c r="B104" s="134"/>
      <c r="C104" s="137"/>
      <c r="D104" s="880"/>
      <c r="E104" s="880"/>
      <c r="F104" s="880"/>
      <c r="G104" s="880"/>
      <c r="H104" s="880"/>
      <c r="I104" s="880"/>
      <c r="J104" s="189"/>
      <c r="K104" s="118"/>
      <c r="L104" s="118"/>
      <c r="M104" s="118"/>
      <c r="N104" s="118"/>
      <c r="O104" s="118"/>
      <c r="P104" s="125"/>
    </row>
    <row r="105" spans="2:16" ht="10.5" customHeight="1">
      <c r="B105" s="134"/>
      <c r="C105" s="137"/>
      <c r="D105" s="143"/>
      <c r="E105" s="143"/>
      <c r="F105" s="143"/>
      <c r="G105" s="143"/>
      <c r="H105" s="143"/>
      <c r="I105" s="143"/>
      <c r="J105" s="143"/>
      <c r="K105" s="118"/>
      <c r="L105" s="118"/>
      <c r="M105" s="118"/>
      <c r="N105" s="118"/>
      <c r="O105" s="118"/>
      <c r="P105" s="125"/>
    </row>
    <row r="106" spans="2:16" ht="15.75">
      <c r="B106" s="134"/>
      <c r="C106" s="137"/>
      <c r="D106" s="985" t="s">
        <v>768</v>
      </c>
      <c r="E106" s="986"/>
      <c r="F106" s="986"/>
      <c r="G106" s="986"/>
      <c r="H106" s="986"/>
      <c r="I106" s="987"/>
      <c r="J106" s="465"/>
      <c r="K106" s="118"/>
      <c r="L106" s="118"/>
      <c r="M106" s="118"/>
      <c r="N106" s="118"/>
      <c r="O106" s="118"/>
      <c r="P106" s="125"/>
    </row>
    <row r="107" spans="2:16" ht="15.75">
      <c r="B107" s="134"/>
      <c r="C107" s="137"/>
      <c r="D107" s="1043"/>
      <c r="E107" s="1044"/>
      <c r="F107" s="1044"/>
      <c r="G107" s="1044"/>
      <c r="H107" s="1044"/>
      <c r="I107" s="1045"/>
      <c r="J107" s="465"/>
      <c r="K107" s="118"/>
      <c r="L107" s="118"/>
      <c r="M107" s="118"/>
      <c r="N107" s="118"/>
      <c r="O107" s="118"/>
      <c r="P107" s="125"/>
    </row>
    <row r="108" spans="2:16" ht="14.25" customHeight="1">
      <c r="B108" s="134"/>
      <c r="C108" s="137"/>
      <c r="D108" s="1043"/>
      <c r="E108" s="1044"/>
      <c r="F108" s="1044"/>
      <c r="G108" s="1044"/>
      <c r="H108" s="1044"/>
      <c r="I108" s="1045"/>
      <c r="J108" s="465"/>
      <c r="K108" s="118"/>
      <c r="L108" s="118"/>
      <c r="M108" s="118"/>
      <c r="N108" s="118"/>
      <c r="O108" s="118"/>
      <c r="P108" s="125"/>
    </row>
    <row r="109" spans="2:16" ht="15.75" customHeight="1" hidden="1">
      <c r="B109" s="134"/>
      <c r="C109" s="137"/>
      <c r="D109" s="988"/>
      <c r="E109" s="989"/>
      <c r="F109" s="989"/>
      <c r="G109" s="989"/>
      <c r="H109" s="989"/>
      <c r="I109" s="990"/>
      <c r="J109" s="465"/>
      <c r="K109" s="118"/>
      <c r="L109" s="118"/>
      <c r="M109" s="118"/>
      <c r="N109" s="118"/>
      <c r="O109" s="118"/>
      <c r="P109" s="125"/>
    </row>
    <row r="110" spans="2:16" ht="10.5" customHeight="1">
      <c r="B110" s="205"/>
      <c r="C110" s="413"/>
      <c r="D110" s="471"/>
      <c r="E110" s="471"/>
      <c r="F110" s="471"/>
      <c r="G110" s="471"/>
      <c r="H110" s="471"/>
      <c r="I110" s="471"/>
      <c r="J110" s="471"/>
      <c r="K110" s="173"/>
      <c r="L110" s="173"/>
      <c r="M110" s="173"/>
      <c r="N110" s="173"/>
      <c r="O110" s="173"/>
      <c r="P110" s="156"/>
    </row>
    <row r="111" spans="2:16" ht="15.75">
      <c r="B111" s="134"/>
      <c r="C111" s="137"/>
      <c r="D111" s="859" t="s">
        <v>342</v>
      </c>
      <c r="E111" s="859"/>
      <c r="F111" s="859"/>
      <c r="G111" s="859"/>
      <c r="H111" s="859"/>
      <c r="I111" s="859"/>
      <c r="J111" s="407"/>
      <c r="K111" s="118"/>
      <c r="L111" s="118"/>
      <c r="M111" s="118"/>
      <c r="N111" s="118"/>
      <c r="O111" s="118"/>
      <c r="P111" s="125"/>
    </row>
    <row r="112" spans="2:16" ht="15.75">
      <c r="B112" s="134"/>
      <c r="C112" s="137"/>
      <c r="D112" s="859"/>
      <c r="E112" s="859"/>
      <c r="F112" s="859"/>
      <c r="G112" s="859"/>
      <c r="H112" s="859"/>
      <c r="I112" s="859"/>
      <c r="J112" s="407"/>
      <c r="K112" s="118"/>
      <c r="L112" s="118"/>
      <c r="M112" s="118"/>
      <c r="N112" s="118"/>
      <c r="O112" s="118"/>
      <c r="P112" s="125"/>
    </row>
    <row r="113" spans="2:16" ht="10.5" customHeight="1">
      <c r="B113" s="134"/>
      <c r="C113" s="137"/>
      <c r="D113" s="143"/>
      <c r="E113" s="143"/>
      <c r="F113" s="143"/>
      <c r="G113" s="143"/>
      <c r="H113" s="143"/>
      <c r="I113" s="143"/>
      <c r="J113" s="143"/>
      <c r="K113" s="118"/>
      <c r="L113" s="118"/>
      <c r="M113" s="118"/>
      <c r="N113" s="118"/>
      <c r="O113" s="118"/>
      <c r="P113" s="125"/>
    </row>
    <row r="114" spans="2:16" ht="15.75" customHeight="1">
      <c r="B114" s="134"/>
      <c r="C114" s="137"/>
      <c r="D114" s="467" t="s">
        <v>264</v>
      </c>
      <c r="E114" s="880" t="s">
        <v>798</v>
      </c>
      <c r="F114" s="880"/>
      <c r="G114" s="880"/>
      <c r="H114" s="189"/>
      <c r="I114" s="703"/>
      <c r="J114" s="145"/>
      <c r="K114" s="118"/>
      <c r="L114" s="118"/>
      <c r="M114" s="118"/>
      <c r="N114" s="118"/>
      <c r="O114" s="118"/>
      <c r="P114" s="125"/>
    </row>
    <row r="115" spans="2:16" ht="15.75">
      <c r="B115" s="134"/>
      <c r="C115" s="137"/>
      <c r="D115" s="467"/>
      <c r="E115" s="880"/>
      <c r="F115" s="880"/>
      <c r="G115" s="880"/>
      <c r="H115" s="189"/>
      <c r="I115" s="704"/>
      <c r="J115" s="118"/>
      <c r="K115" s="118"/>
      <c r="L115" s="118"/>
      <c r="M115" s="118"/>
      <c r="N115" s="118"/>
      <c r="O115" s="118"/>
      <c r="P115" s="125"/>
    </row>
    <row r="116" spans="2:16" ht="15.75">
      <c r="B116" s="134"/>
      <c r="C116" s="137"/>
      <c r="D116" s="467"/>
      <c r="E116" s="880"/>
      <c r="F116" s="880"/>
      <c r="G116" s="880"/>
      <c r="H116" s="189"/>
      <c r="I116" s="704"/>
      <c r="J116" s="118"/>
      <c r="K116" s="118"/>
      <c r="L116" s="118"/>
      <c r="M116" s="118"/>
      <c r="N116" s="118"/>
      <c r="O116" s="118"/>
      <c r="P116" s="125"/>
    </row>
    <row r="117" spans="2:16" ht="15.75">
      <c r="B117" s="134"/>
      <c r="C117" s="137"/>
      <c r="D117" s="467"/>
      <c r="E117" s="880"/>
      <c r="F117" s="880"/>
      <c r="G117" s="880"/>
      <c r="H117" s="189"/>
      <c r="I117" s="704"/>
      <c r="J117" s="118"/>
      <c r="K117" s="118"/>
      <c r="L117" s="118"/>
      <c r="M117" s="118"/>
      <c r="N117" s="118"/>
      <c r="O117" s="118"/>
      <c r="P117" s="125"/>
    </row>
    <row r="118" spans="2:16" ht="15.75">
      <c r="B118" s="134"/>
      <c r="C118" s="137"/>
      <c r="D118" s="467"/>
      <c r="E118" s="880"/>
      <c r="F118" s="880"/>
      <c r="G118" s="880"/>
      <c r="H118" s="189"/>
      <c r="I118" s="704"/>
      <c r="J118" s="118"/>
      <c r="K118" s="118"/>
      <c r="L118" s="118"/>
      <c r="M118" s="118"/>
      <c r="N118" s="118"/>
      <c r="O118" s="118"/>
      <c r="P118" s="125"/>
    </row>
    <row r="119" spans="2:16" ht="21.75" customHeight="1">
      <c r="B119" s="134"/>
      <c r="C119" s="137"/>
      <c r="D119" s="231"/>
      <c r="E119" s="880"/>
      <c r="F119" s="880"/>
      <c r="G119" s="880"/>
      <c r="H119" s="189"/>
      <c r="I119" s="751"/>
      <c r="J119" s="231"/>
      <c r="K119" s="118"/>
      <c r="L119" s="118"/>
      <c r="M119" s="118"/>
      <c r="N119" s="118"/>
      <c r="O119" s="118"/>
      <c r="P119" s="125"/>
    </row>
    <row r="120" spans="2:16" ht="10.5" customHeight="1">
      <c r="B120" s="134"/>
      <c r="C120" s="137"/>
      <c r="D120" s="143"/>
      <c r="E120" s="143"/>
      <c r="F120" s="143"/>
      <c r="G120" s="143"/>
      <c r="H120" s="143"/>
      <c r="I120" s="751"/>
      <c r="J120" s="143"/>
      <c r="K120" s="118"/>
      <c r="L120" s="118"/>
      <c r="M120" s="118"/>
      <c r="N120" s="118"/>
      <c r="O120" s="118"/>
      <c r="P120" s="125"/>
    </row>
    <row r="121" spans="2:16" ht="15.75">
      <c r="B121" s="134"/>
      <c r="C121" s="137"/>
      <c r="D121" s="231"/>
      <c r="E121" s="210" t="s">
        <v>343</v>
      </c>
      <c r="F121" s="143"/>
      <c r="G121" s="231"/>
      <c r="H121" s="231"/>
      <c r="I121" s="751"/>
      <c r="J121" s="231"/>
      <c r="K121" s="118"/>
      <c r="L121" s="118"/>
      <c r="M121" s="118"/>
      <c r="N121" s="118"/>
      <c r="O121" s="118"/>
      <c r="P121" s="125"/>
    </row>
    <row r="122" spans="2:16" ht="10.5" customHeight="1">
      <c r="B122" s="134"/>
      <c r="C122" s="137"/>
      <c r="D122" s="143"/>
      <c r="E122" s="143"/>
      <c r="F122" s="143"/>
      <c r="G122" s="143"/>
      <c r="H122" s="143"/>
      <c r="I122" s="751"/>
      <c r="J122" s="143"/>
      <c r="K122" s="118"/>
      <c r="L122" s="118"/>
      <c r="M122" s="118"/>
      <c r="N122" s="118"/>
      <c r="O122" s="118"/>
      <c r="P122" s="125"/>
    </row>
    <row r="123" spans="2:16" ht="15.75" customHeight="1">
      <c r="B123" s="134"/>
      <c r="C123" s="137"/>
      <c r="D123" s="467" t="s">
        <v>264</v>
      </c>
      <c r="E123" s="880" t="s">
        <v>391</v>
      </c>
      <c r="F123" s="880"/>
      <c r="G123" s="880"/>
      <c r="H123" s="189"/>
      <c r="I123" s="703"/>
      <c r="J123" s="145"/>
      <c r="K123" s="118"/>
      <c r="L123" s="118"/>
      <c r="M123" s="118"/>
      <c r="N123" s="118"/>
      <c r="O123" s="118"/>
      <c r="P123" s="125"/>
    </row>
    <row r="124" spans="2:16" ht="15.75">
      <c r="B124" s="134"/>
      <c r="C124" s="137"/>
      <c r="D124" s="467"/>
      <c r="E124" s="880"/>
      <c r="F124" s="880"/>
      <c r="G124" s="880"/>
      <c r="H124" s="189"/>
      <c r="I124" s="118"/>
      <c r="J124" s="118"/>
      <c r="K124" s="118"/>
      <c r="L124" s="118"/>
      <c r="M124" s="118"/>
      <c r="N124" s="118"/>
      <c r="O124" s="118"/>
      <c r="P124" s="125"/>
    </row>
    <row r="125" spans="2:16" ht="15.75">
      <c r="B125" s="134"/>
      <c r="C125" s="137"/>
      <c r="D125" s="467"/>
      <c r="E125" s="880"/>
      <c r="F125" s="880"/>
      <c r="G125" s="880"/>
      <c r="H125" s="189"/>
      <c r="I125" s="118"/>
      <c r="J125" s="118"/>
      <c r="K125" s="118"/>
      <c r="L125" s="118"/>
      <c r="M125" s="118"/>
      <c r="N125" s="118"/>
      <c r="O125" s="118"/>
      <c r="P125" s="125"/>
    </row>
    <row r="126" spans="2:16" ht="15.75">
      <c r="B126" s="134"/>
      <c r="C126" s="137"/>
      <c r="D126" s="467"/>
      <c r="E126" s="880"/>
      <c r="F126" s="880"/>
      <c r="G126" s="880"/>
      <c r="H126" s="189"/>
      <c r="I126" s="118"/>
      <c r="J126" s="118"/>
      <c r="K126" s="118"/>
      <c r="L126" s="118"/>
      <c r="M126" s="118"/>
      <c r="N126" s="118"/>
      <c r="O126" s="118"/>
      <c r="P126" s="125"/>
    </row>
    <row r="127" spans="2:16" ht="10.5" customHeight="1">
      <c r="B127" s="134"/>
      <c r="C127" s="137"/>
      <c r="D127" s="143"/>
      <c r="E127" s="143"/>
      <c r="F127" s="143"/>
      <c r="G127" s="143"/>
      <c r="H127" s="143"/>
      <c r="I127" s="143"/>
      <c r="J127" s="143"/>
      <c r="K127" s="118"/>
      <c r="L127" s="118"/>
      <c r="M127" s="118"/>
      <c r="N127" s="118"/>
      <c r="O127" s="118"/>
      <c r="P127" s="125"/>
    </row>
    <row r="128" spans="2:20" ht="15.75">
      <c r="B128" s="134"/>
      <c r="C128" s="142" t="s">
        <v>769</v>
      </c>
      <c r="D128" s="880" t="s">
        <v>344</v>
      </c>
      <c r="E128" s="880"/>
      <c r="F128" s="880"/>
      <c r="G128" s="880"/>
      <c r="H128" s="880"/>
      <c r="I128" s="880"/>
      <c r="J128" s="189"/>
      <c r="K128" s="118"/>
      <c r="L128" s="703"/>
      <c r="M128" s="742"/>
      <c r="N128" s="704"/>
      <c r="O128" s="703"/>
      <c r="P128" s="125"/>
      <c r="R128" s="129">
        <v>100</v>
      </c>
      <c r="S128" s="457"/>
      <c r="T128" s="461">
        <f>IF(L128&lt;&gt;"",100,0)</f>
        <v>0</v>
      </c>
    </row>
    <row r="129" spans="2:16" ht="15.75">
      <c r="B129" s="134"/>
      <c r="C129" s="137"/>
      <c r="D129" s="880"/>
      <c r="E129" s="880"/>
      <c r="F129" s="880"/>
      <c r="G129" s="880"/>
      <c r="H129" s="880"/>
      <c r="I129" s="880"/>
      <c r="J129" s="189"/>
      <c r="K129" s="118"/>
      <c r="L129" s="704"/>
      <c r="M129" s="704"/>
      <c r="N129" s="704"/>
      <c r="O129" s="704"/>
      <c r="P129" s="125"/>
    </row>
    <row r="130" spans="2:16" ht="15.75">
      <c r="B130" s="134"/>
      <c r="C130" s="137"/>
      <c r="D130" s="880"/>
      <c r="E130" s="880"/>
      <c r="F130" s="880"/>
      <c r="G130" s="880"/>
      <c r="H130" s="880"/>
      <c r="I130" s="880"/>
      <c r="J130" s="189"/>
      <c r="K130" s="118"/>
      <c r="L130" s="704"/>
      <c r="M130" s="704"/>
      <c r="N130" s="704"/>
      <c r="O130" s="704"/>
      <c r="P130" s="125"/>
    </row>
    <row r="131" spans="2:16" ht="10.5" customHeight="1">
      <c r="B131" s="134"/>
      <c r="C131" s="137"/>
      <c r="D131" s="143"/>
      <c r="E131" s="143"/>
      <c r="F131" s="143"/>
      <c r="G131" s="143"/>
      <c r="H131" s="143"/>
      <c r="I131" s="143"/>
      <c r="J131" s="143"/>
      <c r="K131" s="118"/>
      <c r="L131" s="704"/>
      <c r="M131" s="704"/>
      <c r="N131" s="704"/>
      <c r="O131" s="704"/>
      <c r="P131" s="125"/>
    </row>
    <row r="132" spans="2:20" ht="15.75" customHeight="1">
      <c r="B132" s="134"/>
      <c r="C132" s="142" t="s">
        <v>770</v>
      </c>
      <c r="D132" s="880" t="s">
        <v>345</v>
      </c>
      <c r="E132" s="880"/>
      <c r="F132" s="880"/>
      <c r="G132" s="880"/>
      <c r="H132" s="880"/>
      <c r="I132" s="880"/>
      <c r="J132" s="189"/>
      <c r="K132" s="118"/>
      <c r="L132" s="703"/>
      <c r="M132" s="742"/>
      <c r="N132" s="704"/>
      <c r="O132" s="703"/>
      <c r="P132" s="125"/>
      <c r="R132" s="129">
        <v>100</v>
      </c>
      <c r="S132" s="457"/>
      <c r="T132" s="461">
        <f>IF(L132&lt;&gt;"",100,0)</f>
        <v>0</v>
      </c>
    </row>
    <row r="133" spans="2:16" ht="15.75">
      <c r="B133" s="134"/>
      <c r="C133" s="137"/>
      <c r="D133" s="880"/>
      <c r="E133" s="880"/>
      <c r="F133" s="880"/>
      <c r="G133" s="880"/>
      <c r="H133" s="880"/>
      <c r="I133" s="880"/>
      <c r="J133" s="189"/>
      <c r="K133" s="118"/>
      <c r="L133" s="704"/>
      <c r="M133" s="704"/>
      <c r="N133" s="704"/>
      <c r="O133" s="704"/>
      <c r="P133" s="125"/>
    </row>
    <row r="134" spans="2:16" ht="15.75">
      <c r="B134" s="134"/>
      <c r="C134" s="137"/>
      <c r="D134" s="880"/>
      <c r="E134" s="880"/>
      <c r="F134" s="880"/>
      <c r="G134" s="880"/>
      <c r="H134" s="880"/>
      <c r="I134" s="880"/>
      <c r="J134" s="189"/>
      <c r="K134" s="118"/>
      <c r="L134" s="704"/>
      <c r="M134" s="704"/>
      <c r="N134" s="704"/>
      <c r="O134" s="704"/>
      <c r="P134" s="125"/>
    </row>
    <row r="135" spans="2:16" ht="10.5" customHeight="1">
      <c r="B135" s="134"/>
      <c r="C135" s="137"/>
      <c r="D135" s="143"/>
      <c r="E135" s="143"/>
      <c r="F135" s="143"/>
      <c r="G135" s="143"/>
      <c r="H135" s="143"/>
      <c r="I135" s="143"/>
      <c r="J135" s="143"/>
      <c r="K135" s="118"/>
      <c r="L135" s="704"/>
      <c r="M135" s="704"/>
      <c r="N135" s="704"/>
      <c r="O135" s="704"/>
      <c r="P135" s="125"/>
    </row>
    <row r="136" spans="2:20" ht="15.75" customHeight="1">
      <c r="B136" s="134"/>
      <c r="C136" s="142" t="s">
        <v>771</v>
      </c>
      <c r="D136" s="880" t="s">
        <v>346</v>
      </c>
      <c r="E136" s="880"/>
      <c r="F136" s="880"/>
      <c r="G136" s="880"/>
      <c r="H136" s="880"/>
      <c r="I136" s="880"/>
      <c r="J136" s="189"/>
      <c r="K136" s="118"/>
      <c r="L136" s="703"/>
      <c r="M136" s="742"/>
      <c r="N136" s="704"/>
      <c r="O136" s="703"/>
      <c r="P136" s="125"/>
      <c r="R136" s="129">
        <v>100</v>
      </c>
      <c r="S136" s="457"/>
      <c r="T136" s="461">
        <f>IF(L136&lt;&gt;"",100,0)</f>
        <v>0</v>
      </c>
    </row>
    <row r="137" spans="2:16" ht="15.75">
      <c r="B137" s="134"/>
      <c r="C137" s="137"/>
      <c r="D137" s="880"/>
      <c r="E137" s="880"/>
      <c r="F137" s="880"/>
      <c r="G137" s="880"/>
      <c r="H137" s="880"/>
      <c r="I137" s="880"/>
      <c r="J137" s="189"/>
      <c r="K137" s="118"/>
      <c r="L137" s="704"/>
      <c r="M137" s="704"/>
      <c r="N137" s="704"/>
      <c r="O137" s="704"/>
      <c r="P137" s="125"/>
    </row>
    <row r="138" spans="2:16" ht="15.75">
      <c r="B138" s="134"/>
      <c r="C138" s="137"/>
      <c r="D138" s="880"/>
      <c r="E138" s="880"/>
      <c r="F138" s="880"/>
      <c r="G138" s="880"/>
      <c r="H138" s="880"/>
      <c r="I138" s="880"/>
      <c r="J138" s="189"/>
      <c r="K138" s="118"/>
      <c r="L138" s="704"/>
      <c r="M138" s="704"/>
      <c r="N138" s="704"/>
      <c r="O138" s="704"/>
      <c r="P138" s="125"/>
    </row>
    <row r="139" spans="2:16" ht="10.5" customHeight="1">
      <c r="B139" s="134"/>
      <c r="C139" s="137"/>
      <c r="D139" s="143"/>
      <c r="E139" s="143"/>
      <c r="F139" s="143"/>
      <c r="G139" s="143"/>
      <c r="H139" s="143"/>
      <c r="I139" s="143"/>
      <c r="J139" s="143"/>
      <c r="K139" s="118"/>
      <c r="L139" s="704"/>
      <c r="M139" s="704"/>
      <c r="N139" s="704"/>
      <c r="O139" s="704"/>
      <c r="P139" s="125"/>
    </row>
    <row r="140" spans="2:20" ht="15.75" customHeight="1">
      <c r="B140" s="134"/>
      <c r="C140" s="142" t="s">
        <v>772</v>
      </c>
      <c r="D140" s="880" t="s">
        <v>347</v>
      </c>
      <c r="E140" s="880"/>
      <c r="F140" s="880"/>
      <c r="G140" s="880"/>
      <c r="H140" s="880"/>
      <c r="I140" s="880"/>
      <c r="J140" s="189"/>
      <c r="K140" s="118"/>
      <c r="L140" s="703"/>
      <c r="M140" s="742"/>
      <c r="N140" s="704"/>
      <c r="O140" s="703"/>
      <c r="P140" s="125"/>
      <c r="R140" s="129">
        <v>100</v>
      </c>
      <c r="S140" s="457"/>
      <c r="T140" s="461">
        <f>IF(L140&lt;&gt;"",100,0)</f>
        <v>0</v>
      </c>
    </row>
    <row r="141" spans="2:16" ht="15.75">
      <c r="B141" s="134"/>
      <c r="C141" s="137"/>
      <c r="D141" s="880"/>
      <c r="E141" s="880"/>
      <c r="F141" s="880"/>
      <c r="G141" s="880"/>
      <c r="H141" s="880"/>
      <c r="I141" s="880"/>
      <c r="J141" s="189"/>
      <c r="K141" s="118"/>
      <c r="L141" s="704"/>
      <c r="M141" s="704"/>
      <c r="N141" s="704"/>
      <c r="O141" s="704"/>
      <c r="P141" s="125"/>
    </row>
    <row r="142" spans="2:16" ht="45" customHeight="1">
      <c r="B142" s="134"/>
      <c r="C142" s="137"/>
      <c r="D142" s="880"/>
      <c r="E142" s="880"/>
      <c r="F142" s="880"/>
      <c r="G142" s="880"/>
      <c r="H142" s="880"/>
      <c r="I142" s="880"/>
      <c r="J142" s="189"/>
      <c r="K142" s="118"/>
      <c r="L142" s="704"/>
      <c r="M142" s="704"/>
      <c r="N142" s="704"/>
      <c r="O142" s="704"/>
      <c r="P142" s="125"/>
    </row>
    <row r="143" spans="2:16" ht="10.5" customHeight="1">
      <c r="B143" s="134"/>
      <c r="C143" s="137"/>
      <c r="D143" s="143"/>
      <c r="E143" s="143"/>
      <c r="F143" s="143"/>
      <c r="G143" s="143"/>
      <c r="H143" s="143"/>
      <c r="I143" s="143"/>
      <c r="J143" s="143"/>
      <c r="K143" s="118"/>
      <c r="L143" s="767"/>
      <c r="M143" s="767"/>
      <c r="N143" s="767"/>
      <c r="O143" s="767"/>
      <c r="P143" s="450"/>
    </row>
    <row r="144" spans="2:20" ht="15.75" customHeight="1">
      <c r="B144" s="134"/>
      <c r="C144" s="472" t="s">
        <v>773</v>
      </c>
      <c r="D144" s="880" t="s">
        <v>774</v>
      </c>
      <c r="E144" s="880"/>
      <c r="F144" s="880"/>
      <c r="G144" s="880"/>
      <c r="H144" s="880"/>
      <c r="I144" s="880"/>
      <c r="J144" s="189"/>
      <c r="K144" s="118"/>
      <c r="L144" s="703"/>
      <c r="M144" s="742"/>
      <c r="N144" s="704"/>
      <c r="O144" s="703"/>
      <c r="P144" s="125"/>
      <c r="R144" s="129">
        <v>100</v>
      </c>
      <c r="S144" s="457"/>
      <c r="T144" s="461">
        <f>IF(L144&lt;&gt;"",100,0)</f>
        <v>0</v>
      </c>
    </row>
    <row r="145" spans="2:16" ht="15.75">
      <c r="B145" s="134"/>
      <c r="C145" s="137"/>
      <c r="D145" s="880"/>
      <c r="E145" s="880"/>
      <c r="F145" s="880"/>
      <c r="G145" s="880"/>
      <c r="H145" s="880"/>
      <c r="I145" s="880"/>
      <c r="J145" s="189"/>
      <c r="K145" s="118"/>
      <c r="L145" s="704"/>
      <c r="M145" s="704"/>
      <c r="N145" s="704"/>
      <c r="O145" s="704"/>
      <c r="P145" s="125"/>
    </row>
    <row r="146" spans="2:16" ht="19.5" customHeight="1">
      <c r="B146" s="134"/>
      <c r="C146" s="137"/>
      <c r="D146" s="880"/>
      <c r="E146" s="880"/>
      <c r="F146" s="880"/>
      <c r="G146" s="880"/>
      <c r="H146" s="880"/>
      <c r="I146" s="880"/>
      <c r="J146" s="189"/>
      <c r="K146" s="118"/>
      <c r="L146" s="704"/>
      <c r="M146" s="704"/>
      <c r="N146" s="704"/>
      <c r="O146" s="704"/>
      <c r="P146" s="125"/>
    </row>
    <row r="147" spans="2:16" ht="10.5" customHeight="1">
      <c r="B147" s="134"/>
      <c r="C147" s="137"/>
      <c r="D147" s="143"/>
      <c r="E147" s="143"/>
      <c r="F147" s="143"/>
      <c r="G147" s="143"/>
      <c r="H147" s="143"/>
      <c r="I147" s="143"/>
      <c r="J147" s="143"/>
      <c r="K147" s="118"/>
      <c r="L147" s="704"/>
      <c r="M147" s="704"/>
      <c r="N147" s="704"/>
      <c r="O147" s="704"/>
      <c r="P147" s="125"/>
    </row>
    <row r="148" spans="2:20" ht="15.75" customHeight="1">
      <c r="B148" s="134"/>
      <c r="C148" s="142" t="s">
        <v>775</v>
      </c>
      <c r="D148" s="880" t="s">
        <v>776</v>
      </c>
      <c r="E148" s="880"/>
      <c r="F148" s="880"/>
      <c r="G148" s="880"/>
      <c r="H148" s="880"/>
      <c r="I148" s="880"/>
      <c r="J148" s="189"/>
      <c r="K148" s="118"/>
      <c r="L148" s="703"/>
      <c r="M148" s="742"/>
      <c r="N148" s="704"/>
      <c r="O148" s="703"/>
      <c r="P148" s="125"/>
      <c r="R148" s="129">
        <v>100</v>
      </c>
      <c r="S148" s="457"/>
      <c r="T148" s="461">
        <f>IF(L148&lt;&gt;"",100,0)</f>
        <v>0</v>
      </c>
    </row>
    <row r="149" spans="2:16" ht="36.75" customHeight="1">
      <c r="B149" s="134"/>
      <c r="C149" s="137"/>
      <c r="D149" s="880"/>
      <c r="E149" s="880"/>
      <c r="F149" s="880"/>
      <c r="G149" s="880"/>
      <c r="H149" s="880"/>
      <c r="I149" s="880"/>
      <c r="J149" s="189"/>
      <c r="K149" s="118"/>
      <c r="L149" s="704"/>
      <c r="M149" s="704"/>
      <c r="N149" s="704"/>
      <c r="O149" s="704"/>
      <c r="P149" s="125"/>
    </row>
    <row r="150" spans="2:16" ht="10.5" customHeight="1">
      <c r="B150" s="134"/>
      <c r="C150" s="137"/>
      <c r="D150" s="143"/>
      <c r="E150" s="143"/>
      <c r="F150" s="143"/>
      <c r="G150" s="143"/>
      <c r="H150" s="143"/>
      <c r="I150" s="143"/>
      <c r="J150" s="143"/>
      <c r="K150" s="118"/>
      <c r="L150" s="704"/>
      <c r="M150" s="704"/>
      <c r="N150" s="704"/>
      <c r="O150" s="704"/>
      <c r="P150" s="125"/>
    </row>
    <row r="151" spans="2:20" ht="15.75" customHeight="1">
      <c r="B151" s="256" t="s">
        <v>10</v>
      </c>
      <c r="C151" s="880" t="s">
        <v>800</v>
      </c>
      <c r="D151" s="880"/>
      <c r="E151" s="880"/>
      <c r="F151" s="880"/>
      <c r="G151" s="880"/>
      <c r="H151" s="880"/>
      <c r="I151" s="880"/>
      <c r="J151" s="189"/>
      <c r="K151" s="118"/>
      <c r="L151" s="703"/>
      <c r="M151" s="742"/>
      <c r="N151" s="704"/>
      <c r="O151" s="703"/>
      <c r="P151" s="125"/>
      <c r="R151" s="129">
        <v>100</v>
      </c>
      <c r="S151" s="457"/>
      <c r="T151" s="461">
        <f>IF(L151&lt;&gt;"",100,0)</f>
        <v>0</v>
      </c>
    </row>
    <row r="152" spans="2:16" ht="15.75">
      <c r="B152" s="134"/>
      <c r="C152" s="880"/>
      <c r="D152" s="880"/>
      <c r="E152" s="880"/>
      <c r="F152" s="880"/>
      <c r="G152" s="880"/>
      <c r="H152" s="880"/>
      <c r="I152" s="880"/>
      <c r="J152" s="189"/>
      <c r="K152" s="118"/>
      <c r="L152" s="704"/>
      <c r="M152" s="704"/>
      <c r="N152" s="704"/>
      <c r="O152" s="704"/>
      <c r="P152" s="125"/>
    </row>
    <row r="153" spans="2:16" ht="15.75">
      <c r="B153" s="134"/>
      <c r="C153" s="880"/>
      <c r="D153" s="880"/>
      <c r="E153" s="880"/>
      <c r="F153" s="880"/>
      <c r="G153" s="880"/>
      <c r="H153" s="880"/>
      <c r="I153" s="880"/>
      <c r="J153" s="189"/>
      <c r="K153" s="118"/>
      <c r="L153" s="704"/>
      <c r="M153" s="704"/>
      <c r="N153" s="704"/>
      <c r="O153" s="704"/>
      <c r="P153" s="125"/>
    </row>
    <row r="154" spans="2:16" ht="10.5" customHeight="1">
      <c r="B154" s="134"/>
      <c r="C154" s="118"/>
      <c r="D154" s="118"/>
      <c r="E154" s="118"/>
      <c r="F154" s="118"/>
      <c r="G154" s="118"/>
      <c r="H154" s="118"/>
      <c r="I154" s="118"/>
      <c r="J154" s="118"/>
      <c r="K154" s="118"/>
      <c r="L154" s="704"/>
      <c r="M154" s="704"/>
      <c r="N154" s="704"/>
      <c r="O154" s="704"/>
      <c r="P154" s="125"/>
    </row>
    <row r="155" spans="2:16" ht="15.75">
      <c r="B155" s="134"/>
      <c r="C155" s="985" t="s">
        <v>777</v>
      </c>
      <c r="D155" s="986"/>
      <c r="E155" s="986"/>
      <c r="F155" s="986"/>
      <c r="G155" s="986"/>
      <c r="H155" s="986"/>
      <c r="I155" s="987"/>
      <c r="J155" s="465"/>
      <c r="K155" s="118"/>
      <c r="L155" s="704"/>
      <c r="M155" s="704"/>
      <c r="N155" s="704"/>
      <c r="O155" s="704"/>
      <c r="P155" s="125"/>
    </row>
    <row r="156" spans="2:16" ht="15.75">
      <c r="B156" s="134"/>
      <c r="C156" s="1043"/>
      <c r="D156" s="1044"/>
      <c r="E156" s="1044"/>
      <c r="F156" s="1044"/>
      <c r="G156" s="1044"/>
      <c r="H156" s="1044"/>
      <c r="I156" s="1045"/>
      <c r="J156" s="465"/>
      <c r="K156" s="118"/>
      <c r="L156" s="704"/>
      <c r="M156" s="704"/>
      <c r="N156" s="704"/>
      <c r="O156" s="704"/>
      <c r="P156" s="125"/>
    </row>
    <row r="157" spans="2:16" ht="0.75" customHeight="1">
      <c r="B157" s="134"/>
      <c r="C157" s="988"/>
      <c r="D157" s="989"/>
      <c r="E157" s="989"/>
      <c r="F157" s="989"/>
      <c r="G157" s="989"/>
      <c r="H157" s="989"/>
      <c r="I157" s="990"/>
      <c r="J157" s="465"/>
      <c r="K157" s="118"/>
      <c r="L157" s="704"/>
      <c r="M157" s="704"/>
      <c r="N157" s="704"/>
      <c r="O157" s="704"/>
      <c r="P157" s="125"/>
    </row>
    <row r="158" spans="2:16" ht="10.5" customHeight="1">
      <c r="B158" s="134"/>
      <c r="C158" s="118"/>
      <c r="D158" s="118"/>
      <c r="E158" s="118"/>
      <c r="F158" s="118"/>
      <c r="G158" s="118"/>
      <c r="H158" s="118"/>
      <c r="I158" s="118"/>
      <c r="J158" s="118"/>
      <c r="K158" s="118"/>
      <c r="L158" s="704"/>
      <c r="M158" s="704"/>
      <c r="N158" s="704"/>
      <c r="O158" s="704"/>
      <c r="P158" s="125"/>
    </row>
    <row r="159" spans="2:20" ht="15.75" customHeight="1">
      <c r="B159" s="341" t="s">
        <v>13</v>
      </c>
      <c r="C159" s="880" t="s">
        <v>799</v>
      </c>
      <c r="D159" s="880"/>
      <c r="E159" s="880"/>
      <c r="F159" s="880"/>
      <c r="G159" s="880"/>
      <c r="H159" s="880"/>
      <c r="I159" s="880"/>
      <c r="J159" s="189"/>
      <c r="K159" s="118"/>
      <c r="L159" s="703"/>
      <c r="M159" s="742"/>
      <c r="N159" s="704"/>
      <c r="O159" s="703"/>
      <c r="P159" s="125"/>
      <c r="R159" s="129">
        <v>100</v>
      </c>
      <c r="S159" s="457"/>
      <c r="T159" s="461">
        <f>IF(L159&lt;&gt;"",100,0)</f>
        <v>0</v>
      </c>
    </row>
    <row r="160" spans="2:16" ht="15.75">
      <c r="B160" s="134"/>
      <c r="C160" s="880"/>
      <c r="D160" s="880"/>
      <c r="E160" s="880"/>
      <c r="F160" s="880"/>
      <c r="G160" s="880"/>
      <c r="H160" s="880"/>
      <c r="I160" s="880"/>
      <c r="J160" s="189"/>
      <c r="K160" s="118"/>
      <c r="L160" s="118"/>
      <c r="M160" s="118"/>
      <c r="N160" s="118"/>
      <c r="O160" s="118"/>
      <c r="P160" s="125"/>
    </row>
    <row r="161" spans="2:16" ht="35.25" customHeight="1">
      <c r="B161" s="134"/>
      <c r="C161" s="880"/>
      <c r="D161" s="880"/>
      <c r="E161" s="880"/>
      <c r="F161" s="880"/>
      <c r="G161" s="880"/>
      <c r="H161" s="880"/>
      <c r="I161" s="880"/>
      <c r="J161" s="189"/>
      <c r="K161" s="118"/>
      <c r="L161" s="118"/>
      <c r="M161" s="118"/>
      <c r="N161" s="118"/>
      <c r="O161" s="118"/>
      <c r="P161" s="125"/>
    </row>
    <row r="162" spans="2:16" ht="10.5" customHeight="1">
      <c r="B162" s="134"/>
      <c r="C162" s="143"/>
      <c r="D162" s="143"/>
      <c r="E162" s="143"/>
      <c r="F162" s="143"/>
      <c r="G162" s="143"/>
      <c r="H162" s="143"/>
      <c r="I162" s="143"/>
      <c r="J162" s="143"/>
      <c r="K162" s="118"/>
      <c r="L162" s="118"/>
      <c r="M162" s="118"/>
      <c r="N162" s="118"/>
      <c r="O162" s="118"/>
      <c r="P162" s="125"/>
    </row>
    <row r="163" spans="2:16" ht="15.75" customHeight="1">
      <c r="B163" s="473" t="s">
        <v>14</v>
      </c>
      <c r="C163" s="183" t="s">
        <v>778</v>
      </c>
      <c r="D163" s="183"/>
      <c r="E163" s="143"/>
      <c r="F163" s="143"/>
      <c r="G163" s="143"/>
      <c r="H163" s="143"/>
      <c r="I163" s="143"/>
      <c r="J163" s="143"/>
      <c r="K163" s="118"/>
      <c r="L163" s="118"/>
      <c r="M163" s="118"/>
      <c r="N163" s="118"/>
      <c r="O163" s="118"/>
      <c r="P163" s="125"/>
    </row>
    <row r="164" spans="2:16" ht="10.5" customHeight="1">
      <c r="B164" s="474"/>
      <c r="C164" s="183"/>
      <c r="D164" s="183"/>
      <c r="E164" s="143"/>
      <c r="F164" s="143"/>
      <c r="G164" s="143"/>
      <c r="H164" s="143"/>
      <c r="I164" s="143"/>
      <c r="J164" s="143"/>
      <c r="K164" s="118"/>
      <c r="L164" s="118"/>
      <c r="M164" s="118"/>
      <c r="N164" s="118"/>
      <c r="O164" s="118"/>
      <c r="P164" s="125"/>
    </row>
    <row r="165" spans="2:16" ht="15.75" customHeight="1">
      <c r="B165" s="475"/>
      <c r="C165" s="850" t="s">
        <v>801</v>
      </c>
      <c r="D165" s="851"/>
      <c r="E165" s="851"/>
      <c r="F165" s="851"/>
      <c r="G165" s="851"/>
      <c r="H165" s="851"/>
      <c r="I165" s="852"/>
      <c r="J165" s="188"/>
      <c r="K165" s="703"/>
      <c r="L165" s="124"/>
      <c r="M165" s="124"/>
      <c r="N165" s="124"/>
      <c r="O165" s="124"/>
      <c r="P165" s="125"/>
    </row>
    <row r="166" spans="2:16" ht="15.75" customHeight="1">
      <c r="B166" s="475"/>
      <c r="C166" s="853"/>
      <c r="D166" s="854"/>
      <c r="E166" s="854"/>
      <c r="F166" s="854"/>
      <c r="G166" s="854"/>
      <c r="H166" s="854"/>
      <c r="I166" s="855"/>
      <c r="J166" s="188"/>
      <c r="K166" s="118"/>
      <c r="L166" s="124"/>
      <c r="M166" s="124"/>
      <c r="N166" s="124"/>
      <c r="O166" s="124"/>
      <c r="P166" s="125"/>
    </row>
    <row r="167" spans="2:16" ht="15.75">
      <c r="B167" s="475"/>
      <c r="C167" s="853"/>
      <c r="D167" s="854"/>
      <c r="E167" s="854"/>
      <c r="F167" s="854"/>
      <c r="G167" s="854"/>
      <c r="H167" s="854"/>
      <c r="I167" s="855"/>
      <c r="J167" s="188"/>
      <c r="K167" s="118"/>
      <c r="L167" s="124"/>
      <c r="M167" s="124"/>
      <c r="N167" s="124"/>
      <c r="O167" s="124"/>
      <c r="P167" s="125"/>
    </row>
    <row r="168" spans="2:16" ht="15.75">
      <c r="B168" s="475"/>
      <c r="C168" s="856"/>
      <c r="D168" s="857"/>
      <c r="E168" s="857"/>
      <c r="F168" s="857"/>
      <c r="G168" s="857"/>
      <c r="H168" s="857"/>
      <c r="I168" s="858"/>
      <c r="J168" s="188"/>
      <c r="K168" s="118"/>
      <c r="L168" s="124"/>
      <c r="M168" s="124"/>
      <c r="N168" s="124"/>
      <c r="O168" s="124"/>
      <c r="P168" s="125"/>
    </row>
    <row r="169" spans="2:16" ht="10.5" customHeight="1">
      <c r="B169" s="476"/>
      <c r="C169" s="477"/>
      <c r="D169" s="477"/>
      <c r="E169" s="477"/>
      <c r="F169" s="477"/>
      <c r="G169" s="477"/>
      <c r="H169" s="477"/>
      <c r="I169" s="215"/>
      <c r="J169" s="215"/>
      <c r="K169" s="215"/>
      <c r="L169" s="171"/>
      <c r="M169" s="171"/>
      <c r="N169" s="171"/>
      <c r="O169" s="171"/>
      <c r="P169" s="172"/>
    </row>
    <row r="170" spans="2:16" ht="10.5" customHeight="1">
      <c r="B170" s="478"/>
      <c r="C170" s="479"/>
      <c r="D170" s="479"/>
      <c r="E170" s="479"/>
      <c r="F170" s="479"/>
      <c r="G170" s="479"/>
      <c r="H170" s="479"/>
      <c r="I170" s="173"/>
      <c r="J170" s="173"/>
      <c r="K170" s="173"/>
      <c r="L170" s="155"/>
      <c r="M170" s="155"/>
      <c r="N170" s="155"/>
      <c r="O170" s="155"/>
      <c r="P170" s="156"/>
    </row>
    <row r="171" spans="2:16" ht="15.75">
      <c r="B171" s="451"/>
      <c r="E171" s="118"/>
      <c r="F171" s="118"/>
      <c r="G171" s="118"/>
      <c r="H171" s="118"/>
      <c r="I171" s="118"/>
      <c r="J171" s="118"/>
      <c r="K171" s="118"/>
      <c r="L171" s="454" t="s">
        <v>0</v>
      </c>
      <c r="M171" s="454"/>
      <c r="N171" s="454"/>
      <c r="O171" s="454" t="s">
        <v>1</v>
      </c>
      <c r="P171" s="125"/>
    </row>
    <row r="172" spans="2:22" ht="15.75" customHeight="1">
      <c r="B172" s="341" t="s">
        <v>5</v>
      </c>
      <c r="C172" s="880" t="s">
        <v>802</v>
      </c>
      <c r="D172" s="880"/>
      <c r="E172" s="880"/>
      <c r="F172" s="880"/>
      <c r="G172" s="880"/>
      <c r="H172" s="880"/>
      <c r="I172" s="880"/>
      <c r="J172" s="189"/>
      <c r="K172" s="118"/>
      <c r="L172" s="746"/>
      <c r="M172" s="742"/>
      <c r="N172" s="704"/>
      <c r="O172" s="703"/>
      <c r="P172" s="125"/>
      <c r="R172" s="129">
        <v>100</v>
      </c>
      <c r="S172" s="457"/>
      <c r="T172" s="768">
        <f>K180</f>
        <v>0</v>
      </c>
      <c r="V172" s="239" t="s">
        <v>779</v>
      </c>
    </row>
    <row r="173" spans="2:16" ht="15.75" customHeight="1">
      <c r="B173" s="134"/>
      <c r="C173" s="880"/>
      <c r="D173" s="880"/>
      <c r="E173" s="880"/>
      <c r="F173" s="880"/>
      <c r="G173" s="880"/>
      <c r="H173" s="880"/>
      <c r="I173" s="880"/>
      <c r="J173" s="189"/>
      <c r="K173" s="118"/>
      <c r="L173" s="454"/>
      <c r="M173" s="454"/>
      <c r="N173" s="454"/>
      <c r="O173" s="454"/>
      <c r="P173" s="125"/>
    </row>
    <row r="174" spans="2:16" ht="15.75">
      <c r="B174" s="134"/>
      <c r="C174" s="880"/>
      <c r="D174" s="880"/>
      <c r="E174" s="880"/>
      <c r="F174" s="880"/>
      <c r="G174" s="880"/>
      <c r="H174" s="880"/>
      <c r="I174" s="880"/>
      <c r="J174" s="189"/>
      <c r="K174" s="118"/>
      <c r="L174" s="454"/>
      <c r="M174" s="454"/>
      <c r="N174" s="454"/>
      <c r="O174" s="454"/>
      <c r="P174" s="125"/>
    </row>
    <row r="175" spans="2:16" ht="15.75" customHeight="1">
      <c r="B175" s="134"/>
      <c r="C175" s="880"/>
      <c r="D175" s="880"/>
      <c r="E175" s="880"/>
      <c r="F175" s="880"/>
      <c r="G175" s="880"/>
      <c r="H175" s="880"/>
      <c r="I175" s="880"/>
      <c r="J175" s="189"/>
      <c r="K175" s="118"/>
      <c r="L175" s="454"/>
      <c r="M175" s="454"/>
      <c r="N175" s="454"/>
      <c r="O175" s="454"/>
      <c r="P175" s="125"/>
    </row>
    <row r="176" spans="2:16" ht="15.75">
      <c r="B176" s="134"/>
      <c r="C176" s="880"/>
      <c r="D176" s="880"/>
      <c r="E176" s="880"/>
      <c r="F176" s="880"/>
      <c r="G176" s="880"/>
      <c r="H176" s="880"/>
      <c r="I176" s="880"/>
      <c r="J176" s="189"/>
      <c r="K176" s="118"/>
      <c r="L176" s="454"/>
      <c r="M176" s="454"/>
      <c r="N176" s="454"/>
      <c r="O176" s="454"/>
      <c r="P176" s="125"/>
    </row>
    <row r="177" spans="2:16" ht="15.75">
      <c r="B177" s="134"/>
      <c r="C177" s="880"/>
      <c r="D177" s="880"/>
      <c r="E177" s="880"/>
      <c r="F177" s="880"/>
      <c r="G177" s="880"/>
      <c r="H177" s="880"/>
      <c r="I177" s="880"/>
      <c r="J177" s="189"/>
      <c r="K177" s="118"/>
      <c r="L177" s="454"/>
      <c r="M177" s="454"/>
      <c r="N177" s="454"/>
      <c r="O177" s="454"/>
      <c r="P177" s="125"/>
    </row>
    <row r="178" spans="2:16" ht="15.75">
      <c r="B178" s="134"/>
      <c r="C178" s="880"/>
      <c r="D178" s="880"/>
      <c r="E178" s="880"/>
      <c r="F178" s="880"/>
      <c r="G178" s="880"/>
      <c r="H178" s="880"/>
      <c r="I178" s="880"/>
      <c r="J178" s="189"/>
      <c r="K178" s="118"/>
      <c r="L178" s="454"/>
      <c r="M178" s="454"/>
      <c r="N178" s="454"/>
      <c r="O178" s="454"/>
      <c r="P178" s="125"/>
    </row>
    <row r="179" spans="2:16" ht="10.5" customHeight="1">
      <c r="B179" s="134"/>
      <c r="C179" s="137"/>
      <c r="D179" s="118"/>
      <c r="E179" s="118"/>
      <c r="F179" s="118"/>
      <c r="G179" s="118"/>
      <c r="H179" s="118"/>
      <c r="I179" s="118"/>
      <c r="J179" s="118"/>
      <c r="K179" s="118"/>
      <c r="L179" s="118"/>
      <c r="M179" s="118"/>
      <c r="N179" s="118"/>
      <c r="O179" s="118"/>
      <c r="P179" s="125"/>
    </row>
    <row r="180" spans="2:16" ht="15.75" customHeight="1">
      <c r="B180" s="134"/>
      <c r="C180" s="880" t="s">
        <v>780</v>
      </c>
      <c r="D180" s="880"/>
      <c r="E180" s="880"/>
      <c r="F180" s="880"/>
      <c r="G180" s="880"/>
      <c r="H180" s="880"/>
      <c r="I180" s="880"/>
      <c r="J180" s="189"/>
      <c r="K180" s="745"/>
      <c r="L180" s="118" t="s">
        <v>559</v>
      </c>
      <c r="M180" s="118"/>
      <c r="N180" s="118"/>
      <c r="O180" s="118"/>
      <c r="P180" s="125"/>
    </row>
    <row r="181" spans="2:16" ht="15.75">
      <c r="B181" s="134"/>
      <c r="C181" s="880"/>
      <c r="D181" s="880"/>
      <c r="E181" s="880"/>
      <c r="F181" s="880"/>
      <c r="G181" s="880"/>
      <c r="H181" s="880"/>
      <c r="I181" s="880"/>
      <c r="J181" s="189"/>
      <c r="K181" s="141"/>
      <c r="L181" s="141"/>
      <c r="M181" s="455"/>
      <c r="N181" s="118"/>
      <c r="O181" s="118"/>
      <c r="P181" s="125"/>
    </row>
    <row r="182" spans="2:16" ht="10.5" customHeight="1">
      <c r="B182" s="134"/>
      <c r="C182" s="137"/>
      <c r="D182" s="118"/>
      <c r="E182" s="118"/>
      <c r="F182" s="118"/>
      <c r="G182" s="118"/>
      <c r="H182" s="118"/>
      <c r="I182" s="118"/>
      <c r="J182" s="118"/>
      <c r="K182" s="118"/>
      <c r="L182" s="118"/>
      <c r="M182" s="118"/>
      <c r="N182" s="118"/>
      <c r="O182" s="118"/>
      <c r="P182" s="125"/>
    </row>
    <row r="183" spans="2:16" ht="15.75">
      <c r="B183" s="341" t="s">
        <v>6</v>
      </c>
      <c r="C183" s="878" t="s">
        <v>348</v>
      </c>
      <c r="D183" s="878"/>
      <c r="E183" s="878"/>
      <c r="F183" s="878"/>
      <c r="G183" s="878"/>
      <c r="H183" s="878"/>
      <c r="I183" s="878"/>
      <c r="J183" s="143"/>
      <c r="K183" s="118"/>
      <c r="L183" s="118"/>
      <c r="M183" s="118"/>
      <c r="N183" s="118"/>
      <c r="O183" s="118"/>
      <c r="P183" s="125"/>
    </row>
    <row r="184" spans="2:16" ht="15.75">
      <c r="B184" s="134"/>
      <c r="C184" s="878"/>
      <c r="D184" s="878"/>
      <c r="E184" s="878"/>
      <c r="F184" s="878"/>
      <c r="G184" s="878"/>
      <c r="H184" s="878"/>
      <c r="I184" s="878"/>
      <c r="J184" s="143"/>
      <c r="K184" s="118"/>
      <c r="L184" s="118"/>
      <c r="M184" s="118"/>
      <c r="N184" s="118"/>
      <c r="O184" s="118"/>
      <c r="P184" s="125"/>
    </row>
    <row r="185" spans="2:16" ht="10.5" customHeight="1">
      <c r="B185" s="134"/>
      <c r="C185" s="118"/>
      <c r="D185" s="118"/>
      <c r="E185" s="118"/>
      <c r="F185" s="118"/>
      <c r="G185" s="118"/>
      <c r="H185" s="118"/>
      <c r="I185" s="118"/>
      <c r="J185" s="118"/>
      <c r="K185" s="118"/>
      <c r="L185" s="118"/>
      <c r="M185" s="118"/>
      <c r="N185" s="118"/>
      <c r="O185" s="118"/>
      <c r="P185" s="125"/>
    </row>
    <row r="186" spans="2:20" ht="15.75">
      <c r="B186" s="134"/>
      <c r="C186" s="142" t="s">
        <v>468</v>
      </c>
      <c r="D186" s="880" t="s">
        <v>781</v>
      </c>
      <c r="E186" s="880"/>
      <c r="F186" s="880"/>
      <c r="G186" s="880"/>
      <c r="H186" s="880"/>
      <c r="I186" s="880"/>
      <c r="J186" s="189"/>
      <c r="K186" s="118"/>
      <c r="L186" s="703"/>
      <c r="M186" s="742"/>
      <c r="N186" s="704"/>
      <c r="O186" s="703"/>
      <c r="P186" s="125"/>
      <c r="R186" s="129">
        <v>100</v>
      </c>
      <c r="S186" s="457"/>
      <c r="T186" s="461">
        <f>IF(L186&lt;&gt;"",100,0)</f>
        <v>0</v>
      </c>
    </row>
    <row r="187" spans="2:16" ht="33" customHeight="1">
      <c r="B187" s="134"/>
      <c r="C187" s="137"/>
      <c r="D187" s="880"/>
      <c r="E187" s="880"/>
      <c r="F187" s="880"/>
      <c r="G187" s="880"/>
      <c r="H187" s="880"/>
      <c r="I187" s="880"/>
      <c r="J187" s="189"/>
      <c r="K187" s="118"/>
      <c r="L187" s="704"/>
      <c r="M187" s="704"/>
      <c r="N187" s="704"/>
      <c r="O187" s="704"/>
      <c r="P187" s="125"/>
    </row>
    <row r="188" spans="2:16" ht="10.5" customHeight="1">
      <c r="B188" s="134"/>
      <c r="C188" s="137"/>
      <c r="D188" s="143"/>
      <c r="E188" s="143"/>
      <c r="F188" s="143"/>
      <c r="G188" s="143"/>
      <c r="H188" s="143"/>
      <c r="I188" s="143"/>
      <c r="J188" s="143"/>
      <c r="K188" s="118"/>
      <c r="L188" s="704"/>
      <c r="M188" s="704"/>
      <c r="N188" s="704"/>
      <c r="O188" s="704"/>
      <c r="P188" s="125"/>
    </row>
    <row r="189" spans="2:20" ht="15.75" customHeight="1">
      <c r="B189" s="134"/>
      <c r="C189" s="142" t="s">
        <v>470</v>
      </c>
      <c r="D189" s="901" t="s">
        <v>349</v>
      </c>
      <c r="E189" s="901"/>
      <c r="F189" s="901"/>
      <c r="G189" s="901"/>
      <c r="H189" s="901"/>
      <c r="I189" s="901"/>
      <c r="J189" s="189"/>
      <c r="K189" s="118"/>
      <c r="L189" s="703"/>
      <c r="M189" s="742"/>
      <c r="N189" s="704"/>
      <c r="O189" s="703"/>
      <c r="P189" s="125"/>
      <c r="R189" s="129">
        <v>100</v>
      </c>
      <c r="S189" s="457"/>
      <c r="T189" s="461">
        <f>IF(L189&lt;&gt;"",100,0)</f>
        <v>0</v>
      </c>
    </row>
    <row r="190" spans="2:16" ht="15.75">
      <c r="B190" s="134"/>
      <c r="C190" s="137"/>
      <c r="D190" s="901"/>
      <c r="E190" s="901"/>
      <c r="F190" s="901"/>
      <c r="G190" s="901"/>
      <c r="H190" s="901"/>
      <c r="I190" s="901"/>
      <c r="J190" s="189"/>
      <c r="K190" s="118"/>
      <c r="L190" s="704"/>
      <c r="M190" s="704"/>
      <c r="N190" s="704"/>
      <c r="O190" s="704"/>
      <c r="P190" s="125"/>
    </row>
    <row r="191" spans="2:16" ht="16.5" customHeight="1">
      <c r="B191" s="134"/>
      <c r="C191" s="137"/>
      <c r="D191" s="901"/>
      <c r="E191" s="901"/>
      <c r="F191" s="901"/>
      <c r="G191" s="901"/>
      <c r="H191" s="901"/>
      <c r="I191" s="901"/>
      <c r="J191" s="189"/>
      <c r="K191" s="118"/>
      <c r="L191" s="704"/>
      <c r="M191" s="704"/>
      <c r="N191" s="704"/>
      <c r="O191" s="704"/>
      <c r="P191" s="125"/>
    </row>
    <row r="192" spans="2:16" ht="10.5" customHeight="1">
      <c r="B192" s="134"/>
      <c r="C192" s="137"/>
      <c r="D192" s="143"/>
      <c r="E192" s="143"/>
      <c r="F192" s="143"/>
      <c r="G192" s="143"/>
      <c r="H192" s="143"/>
      <c r="I192" s="143"/>
      <c r="J192" s="143"/>
      <c r="K192" s="118"/>
      <c r="L192" s="704"/>
      <c r="M192" s="704"/>
      <c r="N192" s="704"/>
      <c r="O192" s="704"/>
      <c r="P192" s="125"/>
    </row>
    <row r="193" spans="2:20" ht="15.75" customHeight="1">
      <c r="B193" s="134"/>
      <c r="C193" s="142" t="s">
        <v>664</v>
      </c>
      <c r="D193" s="880" t="s">
        <v>782</v>
      </c>
      <c r="E193" s="880"/>
      <c r="F193" s="880"/>
      <c r="G193" s="880"/>
      <c r="H193" s="880"/>
      <c r="I193" s="880"/>
      <c r="J193" s="209"/>
      <c r="K193" s="118"/>
      <c r="L193" s="703"/>
      <c r="M193" s="742"/>
      <c r="N193" s="704"/>
      <c r="O193" s="703"/>
      <c r="P193" s="125"/>
      <c r="R193" s="129">
        <v>100</v>
      </c>
      <c r="S193" s="457"/>
      <c r="T193" s="461">
        <f>IF(L193&lt;&gt;"",100,0)</f>
        <v>0</v>
      </c>
    </row>
    <row r="194" spans="2:16" ht="15.75">
      <c r="B194" s="134"/>
      <c r="C194" s="137"/>
      <c r="D194" s="880"/>
      <c r="E194" s="880"/>
      <c r="F194" s="880"/>
      <c r="G194" s="880"/>
      <c r="H194" s="880"/>
      <c r="I194" s="880"/>
      <c r="J194" s="209"/>
      <c r="K194" s="118"/>
      <c r="L194" s="704"/>
      <c r="M194" s="704"/>
      <c r="N194" s="704"/>
      <c r="O194" s="704"/>
      <c r="P194" s="125"/>
    </row>
    <row r="195" spans="2:16" ht="15.75">
      <c r="B195" s="134"/>
      <c r="C195" s="137"/>
      <c r="D195" s="880"/>
      <c r="E195" s="880"/>
      <c r="F195" s="880"/>
      <c r="G195" s="880"/>
      <c r="H195" s="880"/>
      <c r="I195" s="880"/>
      <c r="J195" s="209"/>
      <c r="K195" s="118"/>
      <c r="L195" s="704"/>
      <c r="M195" s="704"/>
      <c r="N195" s="704"/>
      <c r="O195" s="704"/>
      <c r="P195" s="125"/>
    </row>
    <row r="196" spans="2:16" ht="17.25" customHeight="1">
      <c r="B196" s="134"/>
      <c r="C196" s="137"/>
      <c r="D196" s="880"/>
      <c r="E196" s="880"/>
      <c r="F196" s="880"/>
      <c r="G196" s="880"/>
      <c r="H196" s="880"/>
      <c r="I196" s="880"/>
      <c r="J196" s="209"/>
      <c r="K196" s="118"/>
      <c r="L196" s="704"/>
      <c r="M196" s="704"/>
      <c r="N196" s="704"/>
      <c r="O196" s="704"/>
      <c r="P196" s="125"/>
    </row>
    <row r="197" spans="2:16" ht="10.5" customHeight="1">
      <c r="B197" s="134"/>
      <c r="C197" s="137"/>
      <c r="D197" s="143"/>
      <c r="E197" s="143"/>
      <c r="F197" s="143"/>
      <c r="G197" s="143"/>
      <c r="H197" s="143"/>
      <c r="I197" s="143"/>
      <c r="J197" s="143"/>
      <c r="K197" s="118"/>
      <c r="L197" s="704"/>
      <c r="M197" s="704"/>
      <c r="N197" s="704"/>
      <c r="O197" s="704"/>
      <c r="P197" s="125"/>
    </row>
    <row r="198" spans="2:20" ht="15.75" customHeight="1">
      <c r="B198" s="134"/>
      <c r="C198" s="142" t="s">
        <v>665</v>
      </c>
      <c r="D198" s="880" t="s">
        <v>352</v>
      </c>
      <c r="E198" s="880"/>
      <c r="F198" s="880"/>
      <c r="G198" s="880"/>
      <c r="H198" s="880"/>
      <c r="I198" s="880"/>
      <c r="J198" s="189"/>
      <c r="K198" s="118"/>
      <c r="L198" s="703"/>
      <c r="M198" s="742"/>
      <c r="N198" s="704"/>
      <c r="O198" s="703"/>
      <c r="P198" s="125"/>
      <c r="R198" s="129">
        <v>100</v>
      </c>
      <c r="S198" s="457"/>
      <c r="T198" s="461">
        <f>IF(L198&lt;&gt;"",100,0)</f>
        <v>0</v>
      </c>
    </row>
    <row r="199" spans="2:16" ht="15.75">
      <c r="B199" s="134"/>
      <c r="C199" s="137"/>
      <c r="D199" s="880"/>
      <c r="E199" s="880"/>
      <c r="F199" s="880"/>
      <c r="G199" s="880"/>
      <c r="H199" s="880"/>
      <c r="I199" s="880"/>
      <c r="J199" s="189"/>
      <c r="K199" s="118"/>
      <c r="L199" s="704"/>
      <c r="M199" s="704"/>
      <c r="N199" s="704"/>
      <c r="O199" s="704"/>
      <c r="P199" s="125"/>
    </row>
    <row r="200" spans="2:16" ht="15.75">
      <c r="B200" s="134"/>
      <c r="C200" s="137"/>
      <c r="D200" s="880"/>
      <c r="E200" s="880"/>
      <c r="F200" s="880"/>
      <c r="G200" s="880"/>
      <c r="H200" s="880"/>
      <c r="I200" s="880"/>
      <c r="J200" s="189"/>
      <c r="K200" s="118"/>
      <c r="L200" s="704"/>
      <c r="M200" s="704"/>
      <c r="N200" s="704"/>
      <c r="O200" s="704"/>
      <c r="P200" s="125"/>
    </row>
    <row r="201" spans="2:16" ht="15.75">
      <c r="B201" s="134"/>
      <c r="C201" s="137"/>
      <c r="D201" s="880"/>
      <c r="E201" s="880"/>
      <c r="F201" s="880"/>
      <c r="G201" s="880"/>
      <c r="H201" s="880"/>
      <c r="I201" s="880"/>
      <c r="J201" s="189"/>
      <c r="K201" s="118"/>
      <c r="L201" s="704"/>
      <c r="M201" s="704"/>
      <c r="N201" s="704"/>
      <c r="O201" s="704"/>
      <c r="P201" s="125"/>
    </row>
    <row r="202" spans="2:16" ht="15.75">
      <c r="B202" s="134"/>
      <c r="C202" s="137"/>
      <c r="D202" s="880"/>
      <c r="E202" s="880"/>
      <c r="F202" s="880"/>
      <c r="G202" s="880"/>
      <c r="H202" s="880"/>
      <c r="I202" s="880"/>
      <c r="J202" s="189"/>
      <c r="K202" s="118"/>
      <c r="L202" s="704"/>
      <c r="M202" s="704"/>
      <c r="N202" s="704"/>
      <c r="O202" s="704"/>
      <c r="P202" s="125"/>
    </row>
    <row r="203" spans="2:16" ht="10.5" customHeight="1">
      <c r="B203" s="134"/>
      <c r="C203" s="137"/>
      <c r="D203" s="232"/>
      <c r="E203" s="232"/>
      <c r="F203" s="232"/>
      <c r="G203" s="232"/>
      <c r="H203" s="232"/>
      <c r="I203" s="232"/>
      <c r="J203" s="232"/>
      <c r="K203" s="118"/>
      <c r="L203" s="704"/>
      <c r="M203" s="704"/>
      <c r="N203" s="704"/>
      <c r="O203" s="704"/>
      <c r="P203" s="125"/>
    </row>
    <row r="204" spans="2:20" ht="15.75" customHeight="1">
      <c r="B204" s="134"/>
      <c r="C204" s="142" t="s">
        <v>666</v>
      </c>
      <c r="D204" s="880" t="s">
        <v>803</v>
      </c>
      <c r="E204" s="880"/>
      <c r="F204" s="880"/>
      <c r="G204" s="880"/>
      <c r="H204" s="880"/>
      <c r="I204" s="880"/>
      <c r="J204" s="189"/>
      <c r="K204" s="118"/>
      <c r="L204" s="703"/>
      <c r="M204" s="742"/>
      <c r="N204" s="704"/>
      <c r="O204" s="703"/>
      <c r="P204" s="125"/>
      <c r="R204" s="129">
        <v>100</v>
      </c>
      <c r="S204" s="457"/>
      <c r="T204" s="461">
        <f>IF(L204&lt;&gt;"",100,0)</f>
        <v>0</v>
      </c>
    </row>
    <row r="205" spans="2:16" ht="15.75">
      <c r="B205" s="134"/>
      <c r="C205" s="137"/>
      <c r="D205" s="880"/>
      <c r="E205" s="880"/>
      <c r="F205" s="880"/>
      <c r="G205" s="880"/>
      <c r="H205" s="880"/>
      <c r="I205" s="880"/>
      <c r="J205" s="189"/>
      <c r="K205" s="118"/>
      <c r="L205" s="118"/>
      <c r="M205" s="118"/>
      <c r="N205" s="118"/>
      <c r="O205" s="118"/>
      <c r="P205" s="125"/>
    </row>
    <row r="206" spans="2:16" ht="15.75">
      <c r="B206" s="134"/>
      <c r="C206" s="137"/>
      <c r="D206" s="880"/>
      <c r="E206" s="880"/>
      <c r="F206" s="880"/>
      <c r="G206" s="880"/>
      <c r="H206" s="880"/>
      <c r="I206" s="880"/>
      <c r="J206" s="189"/>
      <c r="K206" s="118"/>
      <c r="L206" s="118"/>
      <c r="M206" s="118"/>
      <c r="N206" s="118"/>
      <c r="O206" s="118"/>
      <c r="P206" s="125"/>
    </row>
    <row r="207" spans="2:16" ht="15.75">
      <c r="B207" s="134"/>
      <c r="C207" s="137"/>
      <c r="D207" s="880"/>
      <c r="E207" s="880"/>
      <c r="F207" s="880"/>
      <c r="G207" s="880"/>
      <c r="H207" s="880"/>
      <c r="I207" s="880"/>
      <c r="J207" s="189"/>
      <c r="K207" s="118"/>
      <c r="L207" s="118"/>
      <c r="M207" s="118"/>
      <c r="N207" s="118"/>
      <c r="O207" s="118"/>
      <c r="P207" s="125"/>
    </row>
    <row r="208" spans="2:16" ht="15.75">
      <c r="B208" s="134"/>
      <c r="C208" s="137"/>
      <c r="D208" s="880"/>
      <c r="E208" s="880"/>
      <c r="F208" s="880"/>
      <c r="G208" s="880"/>
      <c r="H208" s="880"/>
      <c r="I208" s="880"/>
      <c r="J208" s="189"/>
      <c r="K208" s="118"/>
      <c r="L208" s="118"/>
      <c r="M208" s="118"/>
      <c r="N208" s="118"/>
      <c r="O208" s="118"/>
      <c r="P208" s="125"/>
    </row>
    <row r="209" spans="2:16" ht="33.75" customHeight="1">
      <c r="B209" s="134"/>
      <c r="C209" s="137"/>
      <c r="D209" s="880"/>
      <c r="E209" s="880"/>
      <c r="F209" s="880"/>
      <c r="G209" s="880"/>
      <c r="H209" s="880"/>
      <c r="I209" s="880"/>
      <c r="J209" s="189"/>
      <c r="K209" s="118"/>
      <c r="L209" s="118"/>
      <c r="M209" s="118"/>
      <c r="N209" s="118"/>
      <c r="O209" s="118"/>
      <c r="P209" s="125"/>
    </row>
    <row r="210" spans="2:16" ht="10.5" customHeight="1">
      <c r="B210" s="134"/>
      <c r="C210" s="137"/>
      <c r="D210" s="143"/>
      <c r="E210" s="143"/>
      <c r="F210" s="143"/>
      <c r="G210" s="143"/>
      <c r="H210" s="143"/>
      <c r="I210" s="143"/>
      <c r="J210" s="143"/>
      <c r="K210" s="118"/>
      <c r="L210" s="118"/>
      <c r="M210" s="118"/>
      <c r="N210" s="118"/>
      <c r="O210" s="118"/>
      <c r="P210" s="125"/>
    </row>
    <row r="211" spans="2:16" ht="15.75">
      <c r="B211" s="134"/>
      <c r="C211" s="137"/>
      <c r="D211" s="850" t="s">
        <v>783</v>
      </c>
      <c r="E211" s="851"/>
      <c r="F211" s="851"/>
      <c r="G211" s="851"/>
      <c r="H211" s="851"/>
      <c r="I211" s="852"/>
      <c r="J211" s="188"/>
      <c r="K211" s="118"/>
      <c r="L211" s="118"/>
      <c r="M211" s="118"/>
      <c r="N211" s="118"/>
      <c r="O211" s="118"/>
      <c r="P211" s="125"/>
    </row>
    <row r="212" spans="2:16" ht="15.75">
      <c r="B212" s="134"/>
      <c r="C212" s="137"/>
      <c r="D212" s="853"/>
      <c r="E212" s="854"/>
      <c r="F212" s="854"/>
      <c r="G212" s="854"/>
      <c r="H212" s="854"/>
      <c r="I212" s="855"/>
      <c r="J212" s="188"/>
      <c r="K212" s="118"/>
      <c r="L212" s="118"/>
      <c r="M212" s="118"/>
      <c r="N212" s="118"/>
      <c r="O212" s="118"/>
      <c r="P212" s="125"/>
    </row>
    <row r="213" spans="2:16" ht="15.75">
      <c r="B213" s="134"/>
      <c r="C213" s="137"/>
      <c r="D213" s="853"/>
      <c r="E213" s="854"/>
      <c r="F213" s="854"/>
      <c r="G213" s="854"/>
      <c r="H213" s="854"/>
      <c r="I213" s="855"/>
      <c r="J213" s="188"/>
      <c r="K213" s="118"/>
      <c r="L213" s="118"/>
      <c r="M213" s="118"/>
      <c r="N213" s="118"/>
      <c r="O213" s="118"/>
      <c r="P213" s="125"/>
    </row>
    <row r="214" spans="2:16" ht="15.75">
      <c r="B214" s="134"/>
      <c r="C214" s="137"/>
      <c r="D214" s="853"/>
      <c r="E214" s="854"/>
      <c r="F214" s="854"/>
      <c r="G214" s="854"/>
      <c r="H214" s="854"/>
      <c r="I214" s="855"/>
      <c r="J214" s="188"/>
      <c r="K214" s="118"/>
      <c r="L214" s="118"/>
      <c r="M214" s="118"/>
      <c r="N214" s="118"/>
      <c r="O214" s="118"/>
      <c r="P214" s="125"/>
    </row>
    <row r="215" spans="2:16" ht="15.75">
      <c r="B215" s="134"/>
      <c r="C215" s="137"/>
      <c r="D215" s="853"/>
      <c r="E215" s="854"/>
      <c r="F215" s="854"/>
      <c r="G215" s="854"/>
      <c r="H215" s="854"/>
      <c r="I215" s="855"/>
      <c r="J215" s="188"/>
      <c r="K215" s="118"/>
      <c r="L215" s="118"/>
      <c r="M215" s="118"/>
      <c r="N215" s="118"/>
      <c r="O215" s="118"/>
      <c r="P215" s="125"/>
    </row>
    <row r="216" spans="2:16" ht="15.75">
      <c r="B216" s="134"/>
      <c r="C216" s="137"/>
      <c r="D216" s="853"/>
      <c r="E216" s="854"/>
      <c r="F216" s="854"/>
      <c r="G216" s="854"/>
      <c r="H216" s="854"/>
      <c r="I216" s="855"/>
      <c r="J216" s="188"/>
      <c r="K216" s="118"/>
      <c r="L216" s="118"/>
      <c r="M216" s="118"/>
      <c r="N216" s="118"/>
      <c r="O216" s="118"/>
      <c r="P216" s="125"/>
    </row>
    <row r="217" spans="2:16" ht="15.75">
      <c r="B217" s="134"/>
      <c r="C217" s="137"/>
      <c r="D217" s="853"/>
      <c r="E217" s="854"/>
      <c r="F217" s="854"/>
      <c r="G217" s="854"/>
      <c r="H217" s="854"/>
      <c r="I217" s="855"/>
      <c r="J217" s="188"/>
      <c r="K217" s="118"/>
      <c r="L217" s="118"/>
      <c r="M217" s="118"/>
      <c r="N217" s="118"/>
      <c r="O217" s="118"/>
      <c r="P217" s="125"/>
    </row>
    <row r="218" spans="2:16" ht="38.25" customHeight="1">
      <c r="B218" s="134"/>
      <c r="C218" s="137"/>
      <c r="D218" s="856"/>
      <c r="E218" s="857"/>
      <c r="F218" s="857"/>
      <c r="G218" s="857"/>
      <c r="H218" s="857"/>
      <c r="I218" s="858"/>
      <c r="J218" s="188"/>
      <c r="K218" s="118"/>
      <c r="L218" s="118"/>
      <c r="M218" s="118"/>
      <c r="N218" s="118"/>
      <c r="O218" s="118"/>
      <c r="P218" s="125"/>
    </row>
    <row r="219" spans="2:16" ht="10.5" customHeight="1">
      <c r="B219" s="134"/>
      <c r="C219" s="137"/>
      <c r="D219" s="143"/>
      <c r="E219" s="143"/>
      <c r="F219" s="143"/>
      <c r="G219" s="143"/>
      <c r="H219" s="143"/>
      <c r="I219" s="143"/>
      <c r="J219" s="143"/>
      <c r="K219" s="118"/>
      <c r="L219" s="118"/>
      <c r="M219" s="118"/>
      <c r="N219" s="118"/>
      <c r="O219" s="118"/>
      <c r="P219" s="125"/>
    </row>
    <row r="220" spans="2:16" ht="15.75" customHeight="1">
      <c r="B220" s="134"/>
      <c r="C220" s="137"/>
      <c r="D220" s="137" t="s">
        <v>264</v>
      </c>
      <c r="E220" s="880" t="s">
        <v>804</v>
      </c>
      <c r="F220" s="880"/>
      <c r="G220" s="880"/>
      <c r="H220" s="189"/>
      <c r="I220" s="703"/>
      <c r="J220" s="145"/>
      <c r="K220" s="118"/>
      <c r="L220" s="118"/>
      <c r="M220" s="118"/>
      <c r="N220" s="118"/>
      <c r="O220" s="118"/>
      <c r="P220" s="125"/>
    </row>
    <row r="221" spans="2:16" ht="15.75">
      <c r="B221" s="134"/>
      <c r="C221" s="137"/>
      <c r="D221" s="137"/>
      <c r="E221" s="880"/>
      <c r="F221" s="880"/>
      <c r="G221" s="880"/>
      <c r="H221" s="189"/>
      <c r="I221" s="704"/>
      <c r="J221" s="118"/>
      <c r="K221" s="118"/>
      <c r="L221" s="118"/>
      <c r="M221" s="118"/>
      <c r="N221" s="118"/>
      <c r="O221" s="118"/>
      <c r="P221" s="125"/>
    </row>
    <row r="222" spans="2:16" ht="15.75">
      <c r="B222" s="134"/>
      <c r="C222" s="137"/>
      <c r="D222" s="137"/>
      <c r="E222" s="880"/>
      <c r="F222" s="880"/>
      <c r="G222" s="880"/>
      <c r="H222" s="189"/>
      <c r="I222" s="704"/>
      <c r="J222" s="118"/>
      <c r="K222" s="118"/>
      <c r="L222" s="118"/>
      <c r="M222" s="118"/>
      <c r="N222" s="118"/>
      <c r="O222" s="118"/>
      <c r="P222" s="125"/>
    </row>
    <row r="223" spans="2:16" ht="19.5" customHeight="1">
      <c r="B223" s="134"/>
      <c r="C223" s="137"/>
      <c r="D223" s="137"/>
      <c r="E223" s="880"/>
      <c r="F223" s="880"/>
      <c r="G223" s="880"/>
      <c r="H223" s="189"/>
      <c r="I223" s="704"/>
      <c r="J223" s="118"/>
      <c r="K223" s="118"/>
      <c r="L223" s="118"/>
      <c r="M223" s="118"/>
      <c r="N223" s="118"/>
      <c r="O223" s="118"/>
      <c r="P223" s="125"/>
    </row>
    <row r="224" spans="2:16" ht="10.5" customHeight="1">
      <c r="B224" s="200"/>
      <c r="C224" s="411"/>
      <c r="D224" s="411"/>
      <c r="E224" s="214"/>
      <c r="F224" s="214"/>
      <c r="G224" s="214"/>
      <c r="H224" s="214"/>
      <c r="I224" s="749"/>
      <c r="J224" s="215"/>
      <c r="K224" s="215"/>
      <c r="L224" s="215"/>
      <c r="M224" s="215"/>
      <c r="N224" s="215"/>
      <c r="O224" s="215"/>
      <c r="P224" s="172"/>
    </row>
    <row r="225" spans="2:16" ht="10.5" customHeight="1">
      <c r="B225" s="205"/>
      <c r="C225" s="413"/>
      <c r="D225" s="480"/>
      <c r="E225" s="480"/>
      <c r="F225" s="480"/>
      <c r="G225" s="480"/>
      <c r="H225" s="480"/>
      <c r="I225" s="750"/>
      <c r="J225" s="480"/>
      <c r="K225" s="173"/>
      <c r="L225" s="173"/>
      <c r="M225" s="173"/>
      <c r="N225" s="173"/>
      <c r="O225" s="173"/>
      <c r="P225" s="156"/>
    </row>
    <row r="226" spans="2:16" ht="15.75" customHeight="1">
      <c r="B226" s="134"/>
      <c r="C226" s="137"/>
      <c r="D226" s="137" t="s">
        <v>264</v>
      </c>
      <c r="E226" s="880" t="s">
        <v>805</v>
      </c>
      <c r="F226" s="880"/>
      <c r="G226" s="880"/>
      <c r="H226" s="189"/>
      <c r="I226" s="703"/>
      <c r="J226" s="145"/>
      <c r="K226" s="118"/>
      <c r="L226" s="118"/>
      <c r="M226" s="118"/>
      <c r="N226" s="118"/>
      <c r="O226" s="118"/>
      <c r="P226" s="125"/>
    </row>
    <row r="227" spans="2:16" ht="15.75">
      <c r="B227" s="134"/>
      <c r="C227" s="137"/>
      <c r="D227" s="137"/>
      <c r="E227" s="880"/>
      <c r="F227" s="880"/>
      <c r="G227" s="880"/>
      <c r="H227" s="189"/>
      <c r="I227" s="118"/>
      <c r="J227" s="118"/>
      <c r="K227" s="118"/>
      <c r="L227" s="118"/>
      <c r="M227" s="118"/>
      <c r="N227" s="118"/>
      <c r="O227" s="118"/>
      <c r="P227" s="125"/>
    </row>
    <row r="228" spans="2:16" ht="15.75">
      <c r="B228" s="134"/>
      <c r="C228" s="137"/>
      <c r="D228" s="137"/>
      <c r="E228" s="880"/>
      <c r="F228" s="880"/>
      <c r="G228" s="880"/>
      <c r="H228" s="189"/>
      <c r="I228" s="118"/>
      <c r="J228" s="118"/>
      <c r="K228" s="118"/>
      <c r="L228" s="118"/>
      <c r="M228" s="118"/>
      <c r="N228" s="118"/>
      <c r="O228" s="118"/>
      <c r="P228" s="125"/>
    </row>
    <row r="229" spans="2:16" ht="15.75">
      <c r="B229" s="134"/>
      <c r="C229" s="137"/>
      <c r="D229" s="137"/>
      <c r="E229" s="880"/>
      <c r="F229" s="880"/>
      <c r="G229" s="880"/>
      <c r="H229" s="189"/>
      <c r="I229" s="118"/>
      <c r="J229" s="118"/>
      <c r="K229" s="118"/>
      <c r="L229" s="118"/>
      <c r="M229" s="118"/>
      <c r="N229" s="118"/>
      <c r="O229" s="118"/>
      <c r="P229" s="125"/>
    </row>
    <row r="230" spans="2:16" ht="20.25" customHeight="1">
      <c r="B230" s="134"/>
      <c r="C230" s="137"/>
      <c r="D230" s="137"/>
      <c r="E230" s="880"/>
      <c r="F230" s="880"/>
      <c r="G230" s="880"/>
      <c r="H230" s="189"/>
      <c r="I230" s="481"/>
      <c r="J230" s="481"/>
      <c r="K230" s="118"/>
      <c r="L230" s="118"/>
      <c r="M230" s="118"/>
      <c r="N230" s="118"/>
      <c r="O230" s="118"/>
      <c r="P230" s="125"/>
    </row>
    <row r="231" spans="2:16" ht="10.5" customHeight="1">
      <c r="B231" s="134"/>
      <c r="C231" s="137"/>
      <c r="D231" s="232"/>
      <c r="E231" s="232"/>
      <c r="F231" s="232"/>
      <c r="G231" s="232"/>
      <c r="H231" s="232"/>
      <c r="I231" s="232"/>
      <c r="J231" s="232"/>
      <c r="K231" s="118"/>
      <c r="L231" s="118"/>
      <c r="M231" s="118"/>
      <c r="N231" s="118"/>
      <c r="O231" s="118"/>
      <c r="P231" s="125"/>
    </row>
    <row r="232" spans="2:20" ht="15.75" customHeight="1">
      <c r="B232" s="134"/>
      <c r="C232" s="142" t="s">
        <v>784</v>
      </c>
      <c r="D232" s="880" t="s">
        <v>353</v>
      </c>
      <c r="E232" s="880"/>
      <c r="F232" s="880"/>
      <c r="G232" s="880"/>
      <c r="H232" s="880"/>
      <c r="I232" s="880"/>
      <c r="J232" s="189"/>
      <c r="K232" s="118"/>
      <c r="L232" s="703"/>
      <c r="M232" s="742"/>
      <c r="N232" s="704"/>
      <c r="O232" s="703"/>
      <c r="P232" s="125"/>
      <c r="R232" s="129">
        <v>100</v>
      </c>
      <c r="S232" s="457"/>
      <c r="T232" s="461">
        <f>IF(L232&lt;&gt;"",100,0)</f>
        <v>0</v>
      </c>
    </row>
    <row r="233" spans="2:16" ht="15.75">
      <c r="B233" s="134"/>
      <c r="C233" s="137"/>
      <c r="D233" s="880"/>
      <c r="E233" s="880"/>
      <c r="F233" s="880"/>
      <c r="G233" s="880"/>
      <c r="H233" s="880"/>
      <c r="I233" s="880"/>
      <c r="J233" s="189"/>
      <c r="K233" s="118"/>
      <c r="L233" s="704"/>
      <c r="M233" s="704"/>
      <c r="N233" s="704"/>
      <c r="O233" s="704"/>
      <c r="P233" s="125"/>
    </row>
    <row r="234" spans="2:16" ht="20.25" customHeight="1">
      <c r="B234" s="134"/>
      <c r="C234" s="137"/>
      <c r="D234" s="880"/>
      <c r="E234" s="880"/>
      <c r="F234" s="880"/>
      <c r="G234" s="880"/>
      <c r="H234" s="880"/>
      <c r="I234" s="880"/>
      <c r="J234" s="189"/>
      <c r="K234" s="118"/>
      <c r="L234" s="704"/>
      <c r="M234" s="704"/>
      <c r="N234" s="704"/>
      <c r="O234" s="704"/>
      <c r="P234" s="125"/>
    </row>
    <row r="235" spans="2:16" ht="10.5" customHeight="1">
      <c r="B235" s="134"/>
      <c r="C235" s="137"/>
      <c r="D235" s="143"/>
      <c r="E235" s="143"/>
      <c r="F235" s="143"/>
      <c r="G235" s="143"/>
      <c r="H235" s="143"/>
      <c r="I235" s="143"/>
      <c r="J235" s="143"/>
      <c r="K235" s="118"/>
      <c r="L235" s="704"/>
      <c r="M235" s="704"/>
      <c r="N235" s="704"/>
      <c r="O235" s="704"/>
      <c r="P235" s="125"/>
    </row>
    <row r="236" spans="2:20" ht="15.75" customHeight="1">
      <c r="B236" s="134"/>
      <c r="C236" s="142" t="s">
        <v>785</v>
      </c>
      <c r="D236" s="880" t="s">
        <v>806</v>
      </c>
      <c r="E236" s="880"/>
      <c r="F236" s="880"/>
      <c r="G236" s="880"/>
      <c r="H236" s="880"/>
      <c r="I236" s="880"/>
      <c r="J236" s="189"/>
      <c r="K236" s="118"/>
      <c r="L236" s="703"/>
      <c r="M236" s="742"/>
      <c r="N236" s="704"/>
      <c r="O236" s="703"/>
      <c r="P236" s="125"/>
      <c r="R236" s="129">
        <v>100</v>
      </c>
      <c r="S236" s="457"/>
      <c r="T236" s="461">
        <f>IF(L236&lt;&gt;"",100,0)</f>
        <v>0</v>
      </c>
    </row>
    <row r="237" spans="2:16" ht="15.75">
      <c r="B237" s="134"/>
      <c r="C237" s="137"/>
      <c r="D237" s="880"/>
      <c r="E237" s="880"/>
      <c r="F237" s="880"/>
      <c r="G237" s="880"/>
      <c r="H237" s="880"/>
      <c r="I237" s="880"/>
      <c r="J237" s="189"/>
      <c r="K237" s="118"/>
      <c r="L237" s="704"/>
      <c r="M237" s="704"/>
      <c r="N237" s="704"/>
      <c r="O237" s="704"/>
      <c r="P237" s="125"/>
    </row>
    <row r="238" spans="2:16" ht="15.75">
      <c r="B238" s="134"/>
      <c r="C238" s="137"/>
      <c r="D238" s="880"/>
      <c r="E238" s="880"/>
      <c r="F238" s="880"/>
      <c r="G238" s="880"/>
      <c r="H238" s="880"/>
      <c r="I238" s="880"/>
      <c r="J238" s="189"/>
      <c r="K238" s="118"/>
      <c r="L238" s="704"/>
      <c r="M238" s="704"/>
      <c r="N238" s="704"/>
      <c r="O238" s="704"/>
      <c r="P238" s="125"/>
    </row>
    <row r="239" spans="2:16" ht="10.5" customHeight="1">
      <c r="B239" s="134"/>
      <c r="C239" s="137"/>
      <c r="D239" s="143"/>
      <c r="E239" s="143"/>
      <c r="F239" s="143"/>
      <c r="G239" s="143"/>
      <c r="H239" s="143"/>
      <c r="I239" s="143"/>
      <c r="J239" s="143"/>
      <c r="K239" s="118"/>
      <c r="L239" s="704"/>
      <c r="M239" s="704"/>
      <c r="N239" s="704"/>
      <c r="O239" s="704"/>
      <c r="P239" s="125"/>
    </row>
    <row r="240" spans="2:20" ht="15.75" customHeight="1">
      <c r="B240" s="134"/>
      <c r="C240" s="142" t="s">
        <v>786</v>
      </c>
      <c r="D240" s="880" t="s">
        <v>807</v>
      </c>
      <c r="E240" s="880"/>
      <c r="F240" s="880"/>
      <c r="G240" s="880"/>
      <c r="H240" s="880"/>
      <c r="I240" s="880"/>
      <c r="J240" s="189"/>
      <c r="K240" s="118"/>
      <c r="L240" s="703"/>
      <c r="M240" s="704"/>
      <c r="N240" s="756"/>
      <c r="O240" s="703"/>
      <c r="P240" s="125"/>
      <c r="R240" s="129">
        <v>100</v>
      </c>
      <c r="S240" s="457"/>
      <c r="T240" s="461">
        <f>IF(L240&lt;&gt;"",100,0)</f>
        <v>0</v>
      </c>
    </row>
    <row r="241" spans="2:16" ht="15.75">
      <c r="B241" s="134"/>
      <c r="C241" s="137"/>
      <c r="D241" s="880"/>
      <c r="E241" s="880"/>
      <c r="F241" s="880"/>
      <c r="G241" s="880"/>
      <c r="H241" s="880"/>
      <c r="I241" s="880"/>
      <c r="J241" s="189"/>
      <c r="K241" s="118"/>
      <c r="L241" s="704"/>
      <c r="M241" s="704"/>
      <c r="N241" s="704"/>
      <c r="O241" s="704"/>
      <c r="P241" s="125"/>
    </row>
    <row r="242" spans="2:16" ht="39" customHeight="1">
      <c r="B242" s="134"/>
      <c r="C242" s="137"/>
      <c r="D242" s="880"/>
      <c r="E242" s="880"/>
      <c r="F242" s="880"/>
      <c r="G242" s="880"/>
      <c r="H242" s="880"/>
      <c r="I242" s="880"/>
      <c r="J242" s="189"/>
      <c r="K242" s="118"/>
      <c r="L242" s="704"/>
      <c r="M242" s="704"/>
      <c r="N242" s="704"/>
      <c r="O242" s="704"/>
      <c r="P242" s="125"/>
    </row>
    <row r="243" spans="2:16" ht="10.5" customHeight="1">
      <c r="B243" s="134"/>
      <c r="C243" s="137"/>
      <c r="D243" s="143"/>
      <c r="E243" s="143"/>
      <c r="F243" s="143"/>
      <c r="G243" s="143"/>
      <c r="H243" s="143"/>
      <c r="I243" s="143"/>
      <c r="J243" s="143"/>
      <c r="K243" s="118"/>
      <c r="L243" s="704"/>
      <c r="M243" s="704"/>
      <c r="N243" s="704"/>
      <c r="O243" s="704"/>
      <c r="P243" s="125"/>
    </row>
    <row r="244" spans="2:20" ht="15.75" customHeight="1">
      <c r="B244" s="134"/>
      <c r="C244" s="142" t="s">
        <v>787</v>
      </c>
      <c r="D244" s="880" t="s">
        <v>808</v>
      </c>
      <c r="E244" s="880"/>
      <c r="F244" s="880"/>
      <c r="G244" s="880"/>
      <c r="H244" s="880"/>
      <c r="I244" s="880"/>
      <c r="J244" s="189"/>
      <c r="K244" s="118"/>
      <c r="L244" s="703"/>
      <c r="M244" s="704"/>
      <c r="N244" s="756"/>
      <c r="O244" s="703"/>
      <c r="P244" s="125"/>
      <c r="R244" s="129">
        <v>100</v>
      </c>
      <c r="S244" s="457"/>
      <c r="T244" s="461">
        <f>IF(L244&lt;&gt;"",100,0)</f>
        <v>0</v>
      </c>
    </row>
    <row r="245" spans="2:16" ht="15.75">
      <c r="B245" s="134"/>
      <c r="C245" s="137"/>
      <c r="D245" s="880"/>
      <c r="E245" s="880"/>
      <c r="F245" s="880"/>
      <c r="G245" s="880"/>
      <c r="H245" s="880"/>
      <c r="I245" s="880"/>
      <c r="J245" s="189"/>
      <c r="K245" s="118"/>
      <c r="L245" s="704"/>
      <c r="M245" s="704"/>
      <c r="N245" s="704"/>
      <c r="O245" s="704"/>
      <c r="P245" s="125"/>
    </row>
    <row r="246" spans="2:16" ht="15.75">
      <c r="B246" s="134"/>
      <c r="C246" s="137"/>
      <c r="D246" s="880"/>
      <c r="E246" s="880"/>
      <c r="F246" s="880"/>
      <c r="G246" s="880"/>
      <c r="H246" s="880"/>
      <c r="I246" s="880"/>
      <c r="J246" s="189"/>
      <c r="K246" s="118"/>
      <c r="L246" s="704"/>
      <c r="M246" s="704"/>
      <c r="N246" s="704"/>
      <c r="O246" s="704"/>
      <c r="P246" s="125"/>
    </row>
    <row r="247" spans="2:16" ht="15.75">
      <c r="B247" s="134"/>
      <c r="C247" s="137"/>
      <c r="D247" s="880"/>
      <c r="E247" s="880"/>
      <c r="F247" s="880"/>
      <c r="G247" s="880"/>
      <c r="H247" s="880"/>
      <c r="I247" s="880"/>
      <c r="J247" s="189"/>
      <c r="K247" s="118"/>
      <c r="L247" s="704"/>
      <c r="M247" s="704"/>
      <c r="N247" s="704"/>
      <c r="O247" s="704"/>
      <c r="P247" s="125"/>
    </row>
    <row r="248" spans="2:16" ht="16.5" customHeight="1">
      <c r="B248" s="134"/>
      <c r="C248" s="137"/>
      <c r="D248" s="880"/>
      <c r="E248" s="880"/>
      <c r="F248" s="880"/>
      <c r="G248" s="880"/>
      <c r="H248" s="880"/>
      <c r="I248" s="880"/>
      <c r="J248" s="189"/>
      <c r="K248" s="118"/>
      <c r="L248" s="704"/>
      <c r="M248" s="704"/>
      <c r="N248" s="704"/>
      <c r="O248" s="704"/>
      <c r="P248" s="125"/>
    </row>
    <row r="249" spans="2:16" ht="10.5" customHeight="1">
      <c r="B249" s="134"/>
      <c r="C249" s="137"/>
      <c r="D249" s="143"/>
      <c r="E249" s="143"/>
      <c r="F249" s="143"/>
      <c r="G249" s="143"/>
      <c r="H249" s="143"/>
      <c r="I249" s="143"/>
      <c r="J249" s="143"/>
      <c r="K249" s="118"/>
      <c r="L249" s="704"/>
      <c r="M249" s="704"/>
      <c r="N249" s="704"/>
      <c r="O249" s="704"/>
      <c r="P249" s="125"/>
    </row>
    <row r="250" spans="2:20" ht="15.75" customHeight="1">
      <c r="B250" s="134"/>
      <c r="C250" s="464" t="s">
        <v>788</v>
      </c>
      <c r="D250" s="880" t="s">
        <v>809</v>
      </c>
      <c r="E250" s="880"/>
      <c r="F250" s="880"/>
      <c r="G250" s="880"/>
      <c r="H250" s="880"/>
      <c r="I250" s="880"/>
      <c r="J250" s="189"/>
      <c r="K250" s="118"/>
      <c r="L250" s="703"/>
      <c r="M250" s="742"/>
      <c r="N250" s="704"/>
      <c r="O250" s="703"/>
      <c r="P250" s="125"/>
      <c r="R250" s="129">
        <v>100</v>
      </c>
      <c r="S250" s="457"/>
      <c r="T250" s="461">
        <f>IF(L250&lt;&gt;"",100,0)</f>
        <v>0</v>
      </c>
    </row>
    <row r="251" spans="2:16" ht="15.75">
      <c r="B251" s="134"/>
      <c r="C251" s="137"/>
      <c r="D251" s="880"/>
      <c r="E251" s="880"/>
      <c r="F251" s="880"/>
      <c r="G251" s="880"/>
      <c r="H251" s="880"/>
      <c r="I251" s="880"/>
      <c r="J251" s="189"/>
      <c r="K251" s="118"/>
      <c r="L251" s="704"/>
      <c r="M251" s="704"/>
      <c r="N251" s="704"/>
      <c r="O251" s="704"/>
      <c r="P251" s="125"/>
    </row>
    <row r="252" spans="2:16" ht="15.75">
      <c r="B252" s="134"/>
      <c r="C252" s="137"/>
      <c r="D252" s="880"/>
      <c r="E252" s="880"/>
      <c r="F252" s="880"/>
      <c r="G252" s="880"/>
      <c r="H252" s="880"/>
      <c r="I252" s="880"/>
      <c r="J252" s="189"/>
      <c r="K252" s="118"/>
      <c r="L252" s="704"/>
      <c r="M252" s="704"/>
      <c r="N252" s="704"/>
      <c r="O252" s="704"/>
      <c r="P252" s="125"/>
    </row>
    <row r="253" spans="2:16" ht="15.75">
      <c r="B253" s="134"/>
      <c r="C253" s="137"/>
      <c r="D253" s="880"/>
      <c r="E253" s="880"/>
      <c r="F253" s="880"/>
      <c r="G253" s="880"/>
      <c r="H253" s="880"/>
      <c r="I253" s="880"/>
      <c r="J253" s="189"/>
      <c r="K253" s="118"/>
      <c r="L253" s="704"/>
      <c r="M253" s="704"/>
      <c r="N253" s="704"/>
      <c r="O253" s="704"/>
      <c r="P253" s="125"/>
    </row>
    <row r="254" spans="2:16" ht="23.25" customHeight="1">
      <c r="B254" s="134"/>
      <c r="C254" s="137"/>
      <c r="D254" s="880"/>
      <c r="E254" s="880"/>
      <c r="F254" s="880"/>
      <c r="G254" s="880"/>
      <c r="H254" s="880"/>
      <c r="I254" s="880"/>
      <c r="J254" s="189"/>
      <c r="K254" s="118"/>
      <c r="L254" s="704"/>
      <c r="M254" s="704"/>
      <c r="N254" s="704"/>
      <c r="O254" s="704"/>
      <c r="P254" s="125"/>
    </row>
    <row r="255" spans="2:16" ht="10.5" customHeight="1">
      <c r="B255" s="134"/>
      <c r="C255" s="137"/>
      <c r="D255" s="143"/>
      <c r="E255" s="143"/>
      <c r="F255" s="143"/>
      <c r="G255" s="143"/>
      <c r="H255" s="143"/>
      <c r="I255" s="143"/>
      <c r="J255" s="143"/>
      <c r="K255" s="118"/>
      <c r="L255" s="704"/>
      <c r="M255" s="704"/>
      <c r="N255" s="704"/>
      <c r="O255" s="704"/>
      <c r="P255" s="125"/>
    </row>
    <row r="256" spans="2:20" ht="15.75" customHeight="1">
      <c r="B256" s="341" t="s">
        <v>7</v>
      </c>
      <c r="C256" s="880" t="s">
        <v>810</v>
      </c>
      <c r="D256" s="880"/>
      <c r="E256" s="880"/>
      <c r="F256" s="880"/>
      <c r="G256" s="880"/>
      <c r="H256" s="880"/>
      <c r="I256" s="880"/>
      <c r="J256" s="189"/>
      <c r="K256" s="118"/>
      <c r="L256" s="703"/>
      <c r="M256" s="742"/>
      <c r="N256" s="704"/>
      <c r="O256" s="703"/>
      <c r="P256" s="125"/>
      <c r="R256" s="129">
        <v>100</v>
      </c>
      <c r="S256" s="457"/>
      <c r="T256" s="461">
        <f>IF(L256&lt;&gt;"",100,0)</f>
        <v>0</v>
      </c>
    </row>
    <row r="257" spans="2:16" ht="15.75">
      <c r="B257" s="134"/>
      <c r="C257" s="880"/>
      <c r="D257" s="880"/>
      <c r="E257" s="880"/>
      <c r="F257" s="880"/>
      <c r="G257" s="880"/>
      <c r="H257" s="880"/>
      <c r="I257" s="880"/>
      <c r="J257" s="189"/>
      <c r="K257" s="118"/>
      <c r="L257" s="704"/>
      <c r="M257" s="704"/>
      <c r="N257" s="704"/>
      <c r="O257" s="704"/>
      <c r="P257" s="125"/>
    </row>
    <row r="258" spans="2:16" ht="15.75">
      <c r="B258" s="134"/>
      <c r="C258" s="880"/>
      <c r="D258" s="880"/>
      <c r="E258" s="880"/>
      <c r="F258" s="880"/>
      <c r="G258" s="880"/>
      <c r="H258" s="880"/>
      <c r="I258" s="880"/>
      <c r="J258" s="189"/>
      <c r="K258" s="118"/>
      <c r="L258" s="704"/>
      <c r="M258" s="704"/>
      <c r="N258" s="704"/>
      <c r="O258" s="704"/>
      <c r="P258" s="125"/>
    </row>
    <row r="259" spans="2:16" ht="15.75">
      <c r="B259" s="134"/>
      <c r="C259" s="880"/>
      <c r="D259" s="880"/>
      <c r="E259" s="880"/>
      <c r="F259" s="880"/>
      <c r="G259" s="880"/>
      <c r="H259" s="880"/>
      <c r="I259" s="880"/>
      <c r="J259" s="189"/>
      <c r="K259" s="118"/>
      <c r="L259" s="704"/>
      <c r="M259" s="704"/>
      <c r="N259" s="704"/>
      <c r="O259" s="704"/>
      <c r="P259" s="125"/>
    </row>
    <row r="260" spans="2:16" ht="10.5" customHeight="1">
      <c r="B260" s="134"/>
      <c r="C260" s="118"/>
      <c r="D260" s="118"/>
      <c r="E260" s="118"/>
      <c r="F260" s="118"/>
      <c r="G260" s="118"/>
      <c r="H260" s="118"/>
      <c r="I260" s="118"/>
      <c r="J260" s="118"/>
      <c r="K260" s="118"/>
      <c r="L260" s="704"/>
      <c r="M260" s="704"/>
      <c r="N260" s="704"/>
      <c r="O260" s="704"/>
      <c r="P260" s="125"/>
    </row>
    <row r="261" spans="2:16" ht="15.75">
      <c r="B261" s="134"/>
      <c r="C261" s="985" t="s">
        <v>789</v>
      </c>
      <c r="D261" s="986"/>
      <c r="E261" s="986"/>
      <c r="F261" s="986"/>
      <c r="G261" s="986"/>
      <c r="H261" s="986"/>
      <c r="I261" s="987"/>
      <c r="J261" s="465"/>
      <c r="K261" s="118"/>
      <c r="L261" s="704"/>
      <c r="M261" s="704"/>
      <c r="N261" s="704"/>
      <c r="O261" s="704"/>
      <c r="P261" s="125"/>
    </row>
    <row r="262" spans="2:16" ht="15.75">
      <c r="B262" s="134"/>
      <c r="C262" s="988"/>
      <c r="D262" s="989"/>
      <c r="E262" s="989"/>
      <c r="F262" s="989"/>
      <c r="G262" s="989"/>
      <c r="H262" s="989"/>
      <c r="I262" s="990"/>
      <c r="J262" s="465"/>
      <c r="K262" s="118"/>
      <c r="L262" s="704"/>
      <c r="M262" s="704"/>
      <c r="N262" s="704"/>
      <c r="O262" s="704"/>
      <c r="P262" s="125"/>
    </row>
    <row r="263" spans="2:16" ht="10.5" customHeight="1">
      <c r="B263" s="134"/>
      <c r="C263" s="118"/>
      <c r="D263" s="118"/>
      <c r="E263" s="118"/>
      <c r="F263" s="118"/>
      <c r="G263" s="118"/>
      <c r="H263" s="118"/>
      <c r="I263" s="118"/>
      <c r="J263" s="118"/>
      <c r="K263" s="118"/>
      <c r="L263" s="704"/>
      <c r="M263" s="704"/>
      <c r="N263" s="704"/>
      <c r="O263" s="704"/>
      <c r="P263" s="125"/>
    </row>
    <row r="264" spans="2:20" ht="15.75" customHeight="1">
      <c r="B264" s="341" t="s">
        <v>86</v>
      </c>
      <c r="C264" s="880" t="s">
        <v>811</v>
      </c>
      <c r="D264" s="880"/>
      <c r="E264" s="880"/>
      <c r="F264" s="880"/>
      <c r="G264" s="880"/>
      <c r="H264" s="880"/>
      <c r="I264" s="880"/>
      <c r="J264" s="189"/>
      <c r="K264" s="118"/>
      <c r="L264" s="703"/>
      <c r="M264" s="742"/>
      <c r="N264" s="704"/>
      <c r="O264" s="703"/>
      <c r="P264" s="125"/>
      <c r="R264" s="129">
        <v>100</v>
      </c>
      <c r="S264" s="457"/>
      <c r="T264" s="461">
        <f>IF(L264&lt;&gt;"",100,0)</f>
        <v>0</v>
      </c>
    </row>
    <row r="265" spans="2:16" ht="15.75">
      <c r="B265" s="134"/>
      <c r="C265" s="880"/>
      <c r="D265" s="880"/>
      <c r="E265" s="880"/>
      <c r="F265" s="880"/>
      <c r="G265" s="880"/>
      <c r="H265" s="880"/>
      <c r="I265" s="880"/>
      <c r="J265" s="189"/>
      <c r="K265" s="118"/>
      <c r="L265" s="118"/>
      <c r="M265" s="118"/>
      <c r="N265" s="118"/>
      <c r="O265" s="118"/>
      <c r="P265" s="125"/>
    </row>
    <row r="266" spans="2:16" ht="15.75">
      <c r="B266" s="134"/>
      <c r="C266" s="880"/>
      <c r="D266" s="880"/>
      <c r="E266" s="880"/>
      <c r="F266" s="880"/>
      <c r="G266" s="880"/>
      <c r="H266" s="880"/>
      <c r="I266" s="880"/>
      <c r="J266" s="189"/>
      <c r="K266" s="118"/>
      <c r="L266" s="118"/>
      <c r="M266" s="118"/>
      <c r="N266" s="118"/>
      <c r="O266" s="118"/>
      <c r="P266" s="125"/>
    </row>
    <row r="267" spans="2:16" ht="15.75">
      <c r="B267" s="134"/>
      <c r="C267" s="880"/>
      <c r="D267" s="880"/>
      <c r="E267" s="880"/>
      <c r="F267" s="880"/>
      <c r="G267" s="880"/>
      <c r="H267" s="880"/>
      <c r="I267" s="880"/>
      <c r="J267" s="189"/>
      <c r="K267" s="118"/>
      <c r="L267" s="118"/>
      <c r="M267" s="118"/>
      <c r="N267" s="118"/>
      <c r="O267" s="118"/>
      <c r="P267" s="125"/>
    </row>
    <row r="268" spans="2:16" ht="10.5" customHeight="1">
      <c r="B268" s="134"/>
      <c r="C268" s="137"/>
      <c r="D268" s="118"/>
      <c r="E268" s="118"/>
      <c r="F268" s="118"/>
      <c r="G268" s="118"/>
      <c r="H268" s="118"/>
      <c r="I268" s="118"/>
      <c r="J268" s="118"/>
      <c r="K268" s="118"/>
      <c r="L268" s="118"/>
      <c r="M268" s="118"/>
      <c r="N268" s="118"/>
      <c r="O268" s="118"/>
      <c r="P268" s="125"/>
    </row>
    <row r="269" spans="2:20" ht="15.75">
      <c r="B269" s="134"/>
      <c r="C269" s="147"/>
      <c r="D269" s="118"/>
      <c r="E269" s="118"/>
      <c r="F269" s="118"/>
      <c r="G269" s="118"/>
      <c r="H269" s="118"/>
      <c r="I269" s="118"/>
      <c r="J269" s="118"/>
      <c r="K269" s="902" t="s">
        <v>369</v>
      </c>
      <c r="L269" s="902"/>
      <c r="M269" s="902"/>
      <c r="N269" s="118"/>
      <c r="O269" s="876">
        <f>R269</f>
        <v>3300</v>
      </c>
      <c r="P269" s="877"/>
      <c r="R269" s="129">
        <f>SUM(R19:R266)</f>
        <v>3300</v>
      </c>
      <c r="S269" s="457"/>
      <c r="T269" s="129">
        <f>SUM(T19:T266)</f>
        <v>0</v>
      </c>
    </row>
    <row r="270" spans="2:16" ht="10.5" customHeight="1">
      <c r="B270" s="126"/>
      <c r="C270" s="118"/>
      <c r="D270" s="118"/>
      <c r="E270" s="118"/>
      <c r="F270" s="118"/>
      <c r="G270" s="118"/>
      <c r="H270" s="118"/>
      <c r="I270" s="118"/>
      <c r="J270" s="118"/>
      <c r="K270" s="118"/>
      <c r="L270" s="118"/>
      <c r="M270" s="118"/>
      <c r="N270" s="118"/>
      <c r="O270" s="118"/>
      <c r="P270" s="125"/>
    </row>
    <row r="271" spans="2:16" ht="10.5" customHeight="1">
      <c r="B271" s="150"/>
      <c r="C271" s="151"/>
      <c r="D271" s="151"/>
      <c r="E271" s="151"/>
      <c r="F271" s="151"/>
      <c r="G271" s="150"/>
      <c r="H271" s="153"/>
      <c r="I271" s="153"/>
      <c r="J271" s="153"/>
      <c r="K271" s="154"/>
      <c r="L271" s="153"/>
      <c r="M271" s="153"/>
      <c r="N271" s="154"/>
      <c r="O271" s="153"/>
      <c r="P271" s="156"/>
    </row>
    <row r="272" spans="2:16" ht="15.75">
      <c r="B272" s="126" t="s">
        <v>303</v>
      </c>
      <c r="C272" s="145"/>
      <c r="D272" s="145"/>
      <c r="E272" s="145" t="s">
        <v>527</v>
      </c>
      <c r="F272" s="145"/>
      <c r="G272" s="126"/>
      <c r="H272" s="145"/>
      <c r="I272" s="145"/>
      <c r="J272" s="145"/>
      <c r="K272" s="138"/>
      <c r="L272" s="145"/>
      <c r="M272" s="145"/>
      <c r="N272" s="138"/>
      <c r="O272" s="145"/>
      <c r="P272" s="125"/>
    </row>
    <row r="273" spans="2:16" ht="10.5" customHeight="1">
      <c r="B273" s="126"/>
      <c r="C273" s="145"/>
      <c r="D273" s="145"/>
      <c r="E273" s="145"/>
      <c r="F273" s="145"/>
      <c r="G273" s="126"/>
      <c r="H273" s="145"/>
      <c r="I273" s="145"/>
      <c r="J273" s="145"/>
      <c r="K273" s="138"/>
      <c r="L273" s="145"/>
      <c r="M273" s="145"/>
      <c r="N273" s="138"/>
      <c r="O273" s="145"/>
      <c r="P273" s="125"/>
    </row>
    <row r="274" spans="2:16" ht="15.75">
      <c r="B274" s="126" t="s">
        <v>528</v>
      </c>
      <c r="C274" s="145"/>
      <c r="D274" s="145"/>
      <c r="E274" s="145"/>
      <c r="F274" s="482"/>
      <c r="G274" s="126" t="s">
        <v>710</v>
      </c>
      <c r="H274" s="145"/>
      <c r="I274" s="145"/>
      <c r="J274" s="145"/>
      <c r="K274" s="138"/>
      <c r="L274" s="145"/>
      <c r="M274" s="145"/>
      <c r="N274" s="138"/>
      <c r="O274" s="291"/>
      <c r="P274" s="125"/>
    </row>
    <row r="275" spans="2:16" ht="10.5" customHeight="1">
      <c r="B275" s="126"/>
      <c r="C275" s="145"/>
      <c r="D275" s="145"/>
      <c r="E275" s="145"/>
      <c r="F275" s="482"/>
      <c r="G275" s="126"/>
      <c r="H275" s="145"/>
      <c r="I275" s="145"/>
      <c r="J275" s="145"/>
      <c r="K275" s="138"/>
      <c r="L275" s="145"/>
      <c r="M275" s="145"/>
      <c r="N275" s="138"/>
      <c r="O275" s="291"/>
      <c r="P275" s="125"/>
    </row>
    <row r="276" spans="2:16" ht="15.75">
      <c r="B276" s="158"/>
      <c r="C276" s="145"/>
      <c r="D276" s="145"/>
      <c r="E276" s="145" t="s">
        <v>530</v>
      </c>
      <c r="F276" s="482"/>
      <c r="G276" s="126" t="s">
        <v>531</v>
      </c>
      <c r="H276" s="145"/>
      <c r="I276" s="145" t="s">
        <v>749</v>
      </c>
      <c r="J276" s="145"/>
      <c r="K276" s="138"/>
      <c r="L276" s="145"/>
      <c r="M276" s="145"/>
      <c r="N276" s="138"/>
      <c r="O276" s="291"/>
      <c r="P276" s="125"/>
    </row>
    <row r="277" spans="2:16" ht="10.5" customHeight="1">
      <c r="B277" s="158"/>
      <c r="C277" s="145"/>
      <c r="D277" s="145"/>
      <c r="E277" s="145"/>
      <c r="F277" s="482"/>
      <c r="G277" s="126"/>
      <c r="H277" s="145"/>
      <c r="I277" s="145"/>
      <c r="J277" s="145"/>
      <c r="K277" s="138"/>
      <c r="L277" s="145"/>
      <c r="M277" s="145"/>
      <c r="N277" s="138"/>
      <c r="O277" s="291"/>
      <c r="P277" s="125"/>
    </row>
    <row r="278" spans="2:16" ht="15.75">
      <c r="B278" s="159"/>
      <c r="C278" s="160"/>
      <c r="D278" s="160"/>
      <c r="E278" s="160" t="s">
        <v>533</v>
      </c>
      <c r="F278" s="482"/>
      <c r="G278" s="159" t="s">
        <v>534</v>
      </c>
      <c r="H278" s="160"/>
      <c r="I278" s="145" t="s">
        <v>749</v>
      </c>
      <c r="J278" s="145"/>
      <c r="K278" s="162"/>
      <c r="L278" s="160"/>
      <c r="M278" s="160"/>
      <c r="N278" s="162"/>
      <c r="O278" s="291"/>
      <c r="P278" s="125"/>
    </row>
    <row r="279" spans="2:16" ht="10.5" customHeight="1">
      <c r="B279" s="163"/>
      <c r="C279" s="164"/>
      <c r="D279" s="164"/>
      <c r="E279" s="164"/>
      <c r="F279" s="482"/>
      <c r="G279" s="163"/>
      <c r="H279" s="164"/>
      <c r="I279" s="164"/>
      <c r="J279" s="164"/>
      <c r="K279" s="166"/>
      <c r="L279" s="164"/>
      <c r="M279" s="164"/>
      <c r="N279" s="166"/>
      <c r="O279" s="483"/>
      <c r="P279" s="125"/>
    </row>
    <row r="280" spans="2:16" ht="15.75">
      <c r="B280" s="163"/>
      <c r="C280" s="164"/>
      <c r="D280" s="164"/>
      <c r="E280" s="160" t="s">
        <v>535</v>
      </c>
      <c r="F280" s="164"/>
      <c r="G280" s="163"/>
      <c r="H280" s="164"/>
      <c r="I280" s="164"/>
      <c r="J280" s="164"/>
      <c r="K280" s="166"/>
      <c r="L280" s="164"/>
      <c r="M280" s="164"/>
      <c r="N280" s="166"/>
      <c r="O280" s="483"/>
      <c r="P280" s="450"/>
    </row>
    <row r="281" spans="2:16" ht="10.5" customHeight="1">
      <c r="B281" s="167"/>
      <c r="C281" s="168"/>
      <c r="D281" s="168"/>
      <c r="E281" s="168"/>
      <c r="F281" s="168"/>
      <c r="G281" s="167"/>
      <c r="H281" s="168"/>
      <c r="I281" s="168"/>
      <c r="J281" s="168"/>
      <c r="K281" s="170"/>
      <c r="L281" s="168"/>
      <c r="M281" s="168"/>
      <c r="N281" s="170"/>
      <c r="O281" s="484"/>
      <c r="P281" s="485"/>
    </row>
  </sheetData>
  <sheetProtection/>
  <mergeCells count="62">
    <mergeCell ref="O269:P269"/>
    <mergeCell ref="D240:I242"/>
    <mergeCell ref="D244:I248"/>
    <mergeCell ref="D250:I254"/>
    <mergeCell ref="C256:I259"/>
    <mergeCell ref="C261:I262"/>
    <mergeCell ref="C264:I267"/>
    <mergeCell ref="E220:G223"/>
    <mergeCell ref="E226:G230"/>
    <mergeCell ref="D232:I234"/>
    <mergeCell ref="D236:I238"/>
    <mergeCell ref="K269:M269"/>
    <mergeCell ref="D189:I191"/>
    <mergeCell ref="D193:I196"/>
    <mergeCell ref="D198:I202"/>
    <mergeCell ref="D204:I209"/>
    <mergeCell ref="D211:I218"/>
    <mergeCell ref="C165:I168"/>
    <mergeCell ref="C172:I178"/>
    <mergeCell ref="C180:I181"/>
    <mergeCell ref="C183:I184"/>
    <mergeCell ref="D186:I187"/>
    <mergeCell ref="D144:I146"/>
    <mergeCell ref="D148:I149"/>
    <mergeCell ref="C151:I153"/>
    <mergeCell ref="C155:I157"/>
    <mergeCell ref="C159:I161"/>
    <mergeCell ref="E123:G126"/>
    <mergeCell ref="D128:I130"/>
    <mergeCell ref="D132:I134"/>
    <mergeCell ref="D136:I138"/>
    <mergeCell ref="D140:I142"/>
    <mergeCell ref="D97:I98"/>
    <mergeCell ref="D100:I104"/>
    <mergeCell ref="D106:I109"/>
    <mergeCell ref="D111:I112"/>
    <mergeCell ref="E114:G119"/>
    <mergeCell ref="D75:I77"/>
    <mergeCell ref="D79:I80"/>
    <mergeCell ref="E82:G86"/>
    <mergeCell ref="E90:G92"/>
    <mergeCell ref="D94:I95"/>
    <mergeCell ref="D55:I58"/>
    <mergeCell ref="D59:I61"/>
    <mergeCell ref="D63:I65"/>
    <mergeCell ref="D67:I70"/>
    <mergeCell ref="D72:I73"/>
    <mergeCell ref="D40:I41"/>
    <mergeCell ref="D43:I45"/>
    <mergeCell ref="D47:I50"/>
    <mergeCell ref="D52:I52"/>
    <mergeCell ref="B20:K20"/>
    <mergeCell ref="C22:G24"/>
    <mergeCell ref="C26:G28"/>
    <mergeCell ref="B30:K31"/>
    <mergeCell ref="C33:I34"/>
    <mergeCell ref="B1:P1"/>
    <mergeCell ref="B3:P5"/>
    <mergeCell ref="B8:P8"/>
    <mergeCell ref="B9:P9"/>
    <mergeCell ref="B10:P10"/>
    <mergeCell ref="D36:I38"/>
  </mergeCells>
  <conditionalFormatting sqref="C90:E90 K90:O92 D114:D118 D123:D126 K82:O86 C82:D86 C91:D92">
    <cfRule type="expression" priority="2" dxfId="3" stopIfTrue="1">
      <formula>IF(#REF!&lt;&gt;"",CELL("PROTECT"),"")</formula>
    </cfRule>
  </conditionalFormatting>
  <conditionalFormatting sqref="E82">
    <cfRule type="expression" priority="1" dxfId="3" stopIfTrue="1">
      <formula>IF(#REF!&lt;&gt;"",CELL("PROTECT"),"")</formula>
    </cfRule>
  </conditionalFormatting>
  <printOptions/>
  <pageMargins left="0.7" right="0.7" top="0.75" bottom="0.75" header="0.3" footer="0.3"/>
  <pageSetup orientation="portrait" paperSize="9" scale="75" r:id="rId1"/>
</worksheet>
</file>

<file path=xl/worksheets/sheet13.xml><?xml version="1.0" encoding="utf-8"?>
<worksheet xmlns="http://schemas.openxmlformats.org/spreadsheetml/2006/main" xmlns:r="http://schemas.openxmlformats.org/officeDocument/2006/relationships">
  <sheetPr>
    <tabColor rgb="FFFFCCCC"/>
  </sheetPr>
  <dimension ref="A1:U206"/>
  <sheetViews>
    <sheetView zoomScalePageLayoutView="0" workbookViewId="0" topLeftCell="A1">
      <selection activeCell="A1" sqref="A1:O1"/>
    </sheetView>
  </sheetViews>
  <sheetFormatPr defaultColWidth="11.28125" defaultRowHeight="12.75"/>
  <cols>
    <col min="1" max="1" width="3.140625" style="446" customWidth="1"/>
    <col min="2" max="2" width="3.7109375" style="446" customWidth="1"/>
    <col min="3" max="3" width="5.7109375" style="446" customWidth="1"/>
    <col min="4" max="5" width="7.7109375" style="446" customWidth="1"/>
    <col min="6" max="7" width="25.7109375" style="446" customWidth="1"/>
    <col min="8" max="8" width="1.7109375" style="446" customWidth="1"/>
    <col min="9" max="9" width="6.140625" style="446" customWidth="1"/>
    <col min="10" max="10" width="6.421875" style="446" customWidth="1"/>
    <col min="11" max="11" width="6.7109375" style="120" customWidth="1"/>
    <col min="12" max="13" width="1.7109375" style="120" customWidth="1"/>
    <col min="14" max="14" width="6.7109375" style="120" customWidth="1"/>
    <col min="15" max="15" width="2.28125" style="446" customWidth="1"/>
    <col min="16" max="16" width="6.421875" style="446" customWidth="1"/>
    <col min="17" max="17" width="11.28125" style="133" customWidth="1"/>
    <col min="18" max="18" width="5.140625" style="133" customWidth="1"/>
    <col min="19" max="19" width="11.28125" style="133" customWidth="1"/>
    <col min="20" max="16384" width="11.28125" style="446" customWidth="1"/>
  </cols>
  <sheetData>
    <row r="1" spans="1:15" ht="15.75">
      <c r="A1" s="863" t="s">
        <v>850</v>
      </c>
      <c r="B1" s="863"/>
      <c r="C1" s="863"/>
      <c r="D1" s="863"/>
      <c r="E1" s="863"/>
      <c r="F1" s="863"/>
      <c r="G1" s="863"/>
      <c r="H1" s="863"/>
      <c r="I1" s="863"/>
      <c r="J1" s="863"/>
      <c r="K1" s="863"/>
      <c r="L1" s="863"/>
      <c r="M1" s="863"/>
      <c r="N1" s="863"/>
      <c r="O1" s="863"/>
    </row>
    <row r="2" spans="2:14" ht="10.5" customHeight="1">
      <c r="B2" s="449"/>
      <c r="C2" s="449"/>
      <c r="D2" s="449"/>
      <c r="E2" s="449"/>
      <c r="F2" s="449"/>
      <c r="G2" s="449"/>
      <c r="H2" s="449"/>
      <c r="I2" s="449"/>
      <c r="J2" s="449"/>
      <c r="K2" s="133"/>
      <c r="L2" s="133"/>
      <c r="M2" s="133"/>
      <c r="N2" s="133"/>
    </row>
    <row r="3" spans="2:15" ht="15.75" customHeight="1">
      <c r="B3" s="868" t="s">
        <v>514</v>
      </c>
      <c r="C3" s="869"/>
      <c r="D3" s="869"/>
      <c r="E3" s="869"/>
      <c r="F3" s="869"/>
      <c r="G3" s="869"/>
      <c r="H3" s="869"/>
      <c r="I3" s="869"/>
      <c r="J3" s="869"/>
      <c r="K3" s="869"/>
      <c r="L3" s="869"/>
      <c r="M3" s="869"/>
      <c r="N3" s="869"/>
      <c r="O3" s="870"/>
    </row>
    <row r="4" spans="2:15" ht="15.75" customHeight="1">
      <c r="B4" s="1048" t="s">
        <v>379</v>
      </c>
      <c r="C4" s="1049"/>
      <c r="D4" s="1049"/>
      <c r="E4" s="1049"/>
      <c r="F4" s="1049"/>
      <c r="G4" s="1049"/>
      <c r="H4" s="1049"/>
      <c r="I4" s="1049"/>
      <c r="J4" s="1049"/>
      <c r="K4" s="1049"/>
      <c r="L4" s="1049"/>
      <c r="M4" s="1049"/>
      <c r="N4" s="1049"/>
      <c r="O4" s="1050"/>
    </row>
    <row r="5" spans="2:15" ht="15.75" customHeight="1">
      <c r="B5" s="927" t="s">
        <v>812</v>
      </c>
      <c r="C5" s="927"/>
      <c r="D5" s="927"/>
      <c r="E5" s="927"/>
      <c r="F5" s="927"/>
      <c r="G5" s="927"/>
      <c r="H5" s="927"/>
      <c r="I5" s="927"/>
      <c r="J5" s="927"/>
      <c r="K5" s="927"/>
      <c r="L5" s="927"/>
      <c r="M5" s="927"/>
      <c r="N5" s="927"/>
      <c r="O5" s="927"/>
    </row>
    <row r="6" spans="2:15" ht="10.5" customHeight="1">
      <c r="B6" s="902"/>
      <c r="C6" s="902"/>
      <c r="D6" s="902"/>
      <c r="E6" s="902"/>
      <c r="F6" s="902"/>
      <c r="G6" s="902"/>
      <c r="H6" s="902"/>
      <c r="I6" s="902"/>
      <c r="J6" s="902"/>
      <c r="K6" s="902"/>
      <c r="L6" s="902"/>
      <c r="M6" s="902"/>
      <c r="N6" s="902"/>
      <c r="O6" s="902"/>
    </row>
    <row r="7" spans="2:15" ht="15.75" customHeight="1">
      <c r="B7" s="868"/>
      <c r="C7" s="869"/>
      <c r="D7" s="869"/>
      <c r="E7" s="869"/>
      <c r="F7" s="869"/>
      <c r="G7" s="869"/>
      <c r="H7" s="869"/>
      <c r="I7" s="869"/>
      <c r="J7" s="869"/>
      <c r="K7" s="869"/>
      <c r="L7" s="869"/>
      <c r="M7" s="869"/>
      <c r="N7" s="869"/>
      <c r="O7" s="870"/>
    </row>
    <row r="8" spans="2:15" ht="15.75" customHeight="1">
      <c r="B8" s="925" t="s">
        <v>19</v>
      </c>
      <c r="C8" s="1047"/>
      <c r="D8" s="1047"/>
      <c r="E8" s="1047"/>
      <c r="F8" s="1047"/>
      <c r="G8" s="1047"/>
      <c r="H8" s="1047"/>
      <c r="I8" s="1047"/>
      <c r="J8" s="1047"/>
      <c r="K8" s="1047"/>
      <c r="L8" s="1047"/>
      <c r="M8" s="1047"/>
      <c r="N8" s="1047"/>
      <c r="O8" s="926"/>
    </row>
    <row r="9" spans="2:15" ht="15.75" customHeight="1">
      <c r="B9" s="925" t="s">
        <v>633</v>
      </c>
      <c r="C9" s="1047"/>
      <c r="D9" s="1047"/>
      <c r="E9" s="1047"/>
      <c r="F9" s="1047"/>
      <c r="G9" s="1047"/>
      <c r="H9" s="1047"/>
      <c r="I9" s="1047"/>
      <c r="J9" s="1047"/>
      <c r="K9" s="1047"/>
      <c r="L9" s="1047"/>
      <c r="M9" s="1047"/>
      <c r="N9" s="1047"/>
      <c r="O9" s="926"/>
    </row>
    <row r="10" spans="2:15" ht="15.75" customHeight="1" thickBot="1">
      <c r="B10" s="928"/>
      <c r="C10" s="929"/>
      <c r="D10" s="929"/>
      <c r="E10" s="929"/>
      <c r="F10" s="929"/>
      <c r="G10" s="929"/>
      <c r="H10" s="929"/>
      <c r="I10" s="929"/>
      <c r="J10" s="929"/>
      <c r="K10" s="929"/>
      <c r="L10" s="929"/>
      <c r="M10" s="929"/>
      <c r="N10" s="929"/>
      <c r="O10" s="930"/>
    </row>
    <row r="11" spans="2:15" ht="10.5" customHeight="1" thickTop="1">
      <c r="B11" s="448"/>
      <c r="C11" s="449"/>
      <c r="D11" s="449"/>
      <c r="E11" s="449"/>
      <c r="F11" s="449"/>
      <c r="G11" s="449"/>
      <c r="H11" s="449"/>
      <c r="I11" s="449"/>
      <c r="J11" s="449"/>
      <c r="K11" s="133"/>
      <c r="L11" s="133"/>
      <c r="M11" s="133"/>
      <c r="O11" s="450"/>
    </row>
    <row r="12" spans="2:15" ht="15.75">
      <c r="B12" s="448"/>
      <c r="C12" s="118" t="s">
        <v>15</v>
      </c>
      <c r="D12" s="118"/>
      <c r="E12" s="118"/>
      <c r="F12" s="118" t="str">
        <f>PENYUSUTAN_UK!F12</f>
        <v>: …………………………………………………......................................</v>
      </c>
      <c r="G12" s="118"/>
      <c r="H12" s="118"/>
      <c r="I12" s="118"/>
      <c r="J12" s="449"/>
      <c r="K12" s="133"/>
      <c r="L12" s="133"/>
      <c r="M12" s="133"/>
      <c r="O12" s="450"/>
    </row>
    <row r="13" spans="2:15" ht="10.5" customHeight="1">
      <c r="B13" s="451"/>
      <c r="O13" s="450"/>
    </row>
    <row r="14" spans="2:15" ht="15.75" customHeight="1">
      <c r="B14" s="451"/>
      <c r="C14" s="118" t="s">
        <v>200</v>
      </c>
      <c r="F14" s="118" t="str">
        <f>PENYUSUTAN_UK!F14</f>
        <v>: …………………………………………………......................................</v>
      </c>
      <c r="G14" s="118"/>
      <c r="H14" s="118"/>
      <c r="I14" s="118"/>
      <c r="O14" s="450"/>
    </row>
    <row r="15" spans="2:15" ht="10.5" customHeight="1">
      <c r="B15" s="451"/>
      <c r="C15" s="118"/>
      <c r="O15" s="450"/>
    </row>
    <row r="16" spans="2:15" ht="15.75" customHeight="1">
      <c r="B16" s="451"/>
      <c r="C16" s="118" t="s">
        <v>17</v>
      </c>
      <c r="D16" s="118"/>
      <c r="E16" s="118"/>
      <c r="F16" s="118" t="str">
        <f>PENYUSUTAN_UK!F16</f>
        <v>: …………………………………………………......................................</v>
      </c>
      <c r="G16" s="118"/>
      <c r="H16" s="118"/>
      <c r="I16" s="118"/>
      <c r="O16" s="450"/>
    </row>
    <row r="17" spans="2:15" ht="10.5" customHeight="1" thickBot="1">
      <c r="B17" s="127"/>
      <c r="C17" s="121"/>
      <c r="D17" s="121"/>
      <c r="E17" s="121"/>
      <c r="F17" s="121"/>
      <c r="G17" s="121"/>
      <c r="H17" s="121"/>
      <c r="I17" s="121"/>
      <c r="J17" s="121"/>
      <c r="K17" s="486"/>
      <c r="L17" s="486"/>
      <c r="M17" s="486"/>
      <c r="N17" s="486"/>
      <c r="O17" s="122"/>
    </row>
    <row r="18" spans="2:15" ht="10.5" customHeight="1" thickTop="1">
      <c r="B18" s="123"/>
      <c r="C18" s="124"/>
      <c r="D18" s="124"/>
      <c r="E18" s="124"/>
      <c r="F18" s="124"/>
      <c r="G18" s="124"/>
      <c r="H18" s="124"/>
      <c r="I18" s="124"/>
      <c r="J18" s="124"/>
      <c r="K18" s="133"/>
      <c r="L18" s="133"/>
      <c r="M18" s="133"/>
      <c r="N18" s="133"/>
      <c r="O18" s="125"/>
    </row>
    <row r="19" spans="2:16" ht="16.5">
      <c r="B19" s="268"/>
      <c r="C19" s="130"/>
      <c r="D19" s="130"/>
      <c r="E19" s="130"/>
      <c r="F19" s="130"/>
      <c r="G19" s="130"/>
      <c r="H19" s="130"/>
      <c r="I19" s="130"/>
      <c r="J19" s="130"/>
      <c r="K19" s="133" t="s">
        <v>2</v>
      </c>
      <c r="L19" s="133"/>
      <c r="M19" s="133"/>
      <c r="N19" s="487"/>
      <c r="O19" s="125"/>
      <c r="P19" s="488"/>
    </row>
    <row r="20" spans="2:19" ht="16.5">
      <c r="B20" s="126"/>
      <c r="C20" s="118"/>
      <c r="D20" s="118"/>
      <c r="E20" s="118"/>
      <c r="F20" s="118"/>
      <c r="G20" s="118"/>
      <c r="H20" s="118"/>
      <c r="I20" s="118"/>
      <c r="J20" s="118"/>
      <c r="K20" s="120" t="s">
        <v>0</v>
      </c>
      <c r="N20" s="487" t="s">
        <v>1</v>
      </c>
      <c r="O20" s="125"/>
      <c r="P20" s="488"/>
      <c r="Q20" s="133" t="s">
        <v>516</v>
      </c>
      <c r="S20" s="133" t="s">
        <v>220</v>
      </c>
    </row>
    <row r="21" spans="2:18" ht="15.75">
      <c r="B21" s="277" t="s">
        <v>4</v>
      </c>
      <c r="C21" s="210" t="s">
        <v>813</v>
      </c>
      <c r="D21" s="489"/>
      <c r="E21" s="279"/>
      <c r="F21" s="279"/>
      <c r="G21" s="279"/>
      <c r="H21" s="279"/>
      <c r="I21" s="279"/>
      <c r="J21" s="279"/>
      <c r="K21" s="490"/>
      <c r="L21" s="490"/>
      <c r="M21" s="490"/>
      <c r="N21" s="491"/>
      <c r="O21" s="276"/>
      <c r="P21" s="492"/>
      <c r="Q21" s="419"/>
      <c r="R21" s="419"/>
    </row>
    <row r="22" spans="2:18" ht="9.75" customHeight="1">
      <c r="B22" s="277"/>
      <c r="C22" s="210"/>
      <c r="D22" s="489"/>
      <c r="E22" s="279"/>
      <c r="F22" s="279"/>
      <c r="G22" s="279"/>
      <c r="H22" s="279"/>
      <c r="I22" s="279"/>
      <c r="J22" s="279"/>
      <c r="K22" s="490"/>
      <c r="L22" s="490"/>
      <c r="M22" s="490"/>
      <c r="N22" s="491"/>
      <c r="O22" s="276"/>
      <c r="P22" s="492"/>
      <c r="Q22" s="419"/>
      <c r="R22" s="419"/>
    </row>
    <row r="23" spans="2:19" ht="16.5" customHeight="1">
      <c r="B23" s="277"/>
      <c r="C23" s="275" t="s">
        <v>8</v>
      </c>
      <c r="D23" s="880" t="s">
        <v>814</v>
      </c>
      <c r="E23" s="880"/>
      <c r="F23" s="880"/>
      <c r="G23" s="880"/>
      <c r="H23" s="209"/>
      <c r="I23" s="275"/>
      <c r="J23" s="275"/>
      <c r="K23" s="703"/>
      <c r="L23" s="742"/>
      <c r="M23" s="704"/>
      <c r="N23" s="703"/>
      <c r="O23" s="125"/>
      <c r="Q23" s="135">
        <v>100</v>
      </c>
      <c r="R23" s="113"/>
      <c r="S23" s="493">
        <f>IF(K23&lt;&gt;"",100,0)</f>
        <v>0</v>
      </c>
    </row>
    <row r="24" spans="2:18" ht="10.5" customHeight="1">
      <c r="B24" s="277"/>
      <c r="C24" s="492"/>
      <c r="D24" s="492"/>
      <c r="E24" s="211"/>
      <c r="F24" s="211"/>
      <c r="G24" s="211"/>
      <c r="H24" s="211"/>
      <c r="I24" s="180"/>
      <c r="J24" s="180"/>
      <c r="K24" s="769"/>
      <c r="L24" s="769"/>
      <c r="M24" s="769"/>
      <c r="N24" s="769"/>
      <c r="O24" s="276"/>
      <c r="P24" s="492"/>
      <c r="Q24" s="419"/>
      <c r="R24" s="419"/>
    </row>
    <row r="25" spans="2:19" ht="16.5" customHeight="1">
      <c r="B25" s="277"/>
      <c r="C25" s="275" t="s">
        <v>9</v>
      </c>
      <c r="D25" s="880" t="s">
        <v>815</v>
      </c>
      <c r="E25" s="880"/>
      <c r="F25" s="880"/>
      <c r="G25" s="880"/>
      <c r="H25" s="209"/>
      <c r="I25" s="275"/>
      <c r="J25" s="275"/>
      <c r="K25" s="703"/>
      <c r="L25" s="742"/>
      <c r="M25" s="704"/>
      <c r="N25" s="703"/>
      <c r="O25" s="125"/>
      <c r="Q25" s="135">
        <v>100</v>
      </c>
      <c r="R25" s="113"/>
      <c r="S25" s="493">
        <f>IF(K25&lt;&gt;"",100,0)</f>
        <v>0</v>
      </c>
    </row>
    <row r="26" spans="2:18" ht="15.75" customHeight="1">
      <c r="B26" s="277"/>
      <c r="C26" s="275"/>
      <c r="D26" s="880"/>
      <c r="E26" s="880"/>
      <c r="F26" s="880"/>
      <c r="G26" s="880"/>
      <c r="H26" s="209"/>
      <c r="I26" s="275"/>
      <c r="J26" s="275"/>
      <c r="K26" s="769"/>
      <c r="L26" s="769"/>
      <c r="M26" s="769"/>
      <c r="N26" s="769"/>
      <c r="O26" s="276"/>
      <c r="P26" s="492"/>
      <c r="Q26" s="419"/>
      <c r="R26" s="419"/>
    </row>
    <row r="27" spans="2:18" ht="10.5" customHeight="1">
      <c r="B27" s="277"/>
      <c r="C27" s="492"/>
      <c r="D27" s="492"/>
      <c r="E27" s="211"/>
      <c r="F27" s="211"/>
      <c r="G27" s="211"/>
      <c r="H27" s="211"/>
      <c r="I27" s="180"/>
      <c r="J27" s="180"/>
      <c r="K27" s="769"/>
      <c r="L27" s="769"/>
      <c r="M27" s="769"/>
      <c r="N27" s="769"/>
      <c r="O27" s="276"/>
      <c r="P27" s="492"/>
      <c r="Q27" s="419"/>
      <c r="R27" s="419"/>
    </row>
    <row r="28" spans="2:19" ht="15.75">
      <c r="B28" s="277"/>
      <c r="C28" s="244"/>
      <c r="D28" s="275" t="s">
        <v>111</v>
      </c>
      <c r="E28" s="210" t="s">
        <v>816</v>
      </c>
      <c r="F28" s="210"/>
      <c r="G28" s="141"/>
      <c r="H28" s="141"/>
      <c r="I28" s="275"/>
      <c r="J28" s="275"/>
      <c r="K28" s="703"/>
      <c r="L28" s="742"/>
      <c r="M28" s="704"/>
      <c r="N28" s="703"/>
      <c r="O28" s="125"/>
      <c r="Q28" s="135">
        <v>100</v>
      </c>
      <c r="R28" s="113"/>
      <c r="S28" s="493">
        <f>IF(K28&lt;&gt;"",100,0)</f>
        <v>0</v>
      </c>
    </row>
    <row r="29" spans="2:18" ht="10.5" customHeight="1">
      <c r="B29" s="277"/>
      <c r="C29" s="492"/>
      <c r="D29" s="492"/>
      <c r="E29" s="211"/>
      <c r="F29" s="211"/>
      <c r="G29" s="211"/>
      <c r="H29" s="211"/>
      <c r="I29" s="180"/>
      <c r="J29" s="180"/>
      <c r="K29" s="769"/>
      <c r="L29" s="769"/>
      <c r="M29" s="769"/>
      <c r="N29" s="769"/>
      <c r="O29" s="276"/>
      <c r="P29" s="492"/>
      <c r="Q29" s="419"/>
      <c r="R29" s="419"/>
    </row>
    <row r="30" spans="2:19" ht="15.75">
      <c r="B30" s="277"/>
      <c r="C30" s="492"/>
      <c r="D30" s="275" t="s">
        <v>113</v>
      </c>
      <c r="E30" s="210" t="s">
        <v>817</v>
      </c>
      <c r="F30" s="210"/>
      <c r="G30" s="141"/>
      <c r="H30" s="141"/>
      <c r="I30" s="275"/>
      <c r="J30" s="275"/>
      <c r="K30" s="703"/>
      <c r="L30" s="742"/>
      <c r="M30" s="704"/>
      <c r="N30" s="703"/>
      <c r="O30" s="125"/>
      <c r="Q30" s="135">
        <v>100</v>
      </c>
      <c r="R30" s="113"/>
      <c r="S30" s="493">
        <f>IF(K30&lt;&gt;"",100,0)</f>
        <v>0</v>
      </c>
    </row>
    <row r="31" spans="2:18" ht="10.5" customHeight="1">
      <c r="B31" s="277"/>
      <c r="C31" s="492"/>
      <c r="D31" s="492"/>
      <c r="E31" s="211"/>
      <c r="F31" s="211"/>
      <c r="G31" s="211"/>
      <c r="H31" s="211"/>
      <c r="I31" s="180"/>
      <c r="J31" s="180"/>
      <c r="K31" s="769"/>
      <c r="L31" s="769"/>
      <c r="M31" s="769"/>
      <c r="N31" s="769"/>
      <c r="O31" s="276"/>
      <c r="P31" s="492"/>
      <c r="Q31" s="419"/>
      <c r="R31" s="419"/>
    </row>
    <row r="32" spans="2:19" ht="15.75" customHeight="1">
      <c r="B32" s="277"/>
      <c r="C32" s="244"/>
      <c r="D32" s="275" t="s">
        <v>655</v>
      </c>
      <c r="E32" s="210" t="s">
        <v>818</v>
      </c>
      <c r="F32" s="210"/>
      <c r="G32" s="141"/>
      <c r="H32" s="141"/>
      <c r="I32" s="275"/>
      <c r="J32" s="275"/>
      <c r="K32" s="703"/>
      <c r="L32" s="742"/>
      <c r="M32" s="704"/>
      <c r="N32" s="703"/>
      <c r="O32" s="125"/>
      <c r="Q32" s="135">
        <v>100</v>
      </c>
      <c r="R32" s="113"/>
      <c r="S32" s="493">
        <f>IF(K32&lt;&gt;"",100,0)</f>
        <v>0</v>
      </c>
    </row>
    <row r="33" spans="2:18" ht="10.5" customHeight="1">
      <c r="B33" s="277"/>
      <c r="C33" s="492"/>
      <c r="D33" s="492"/>
      <c r="E33" s="211"/>
      <c r="F33" s="211"/>
      <c r="G33" s="211"/>
      <c r="H33" s="211"/>
      <c r="I33" s="180"/>
      <c r="J33" s="180"/>
      <c r="K33" s="769"/>
      <c r="L33" s="769"/>
      <c r="M33" s="769"/>
      <c r="N33" s="769"/>
      <c r="O33" s="276"/>
      <c r="P33" s="492"/>
      <c r="Q33" s="419"/>
      <c r="R33" s="419"/>
    </row>
    <row r="34" spans="2:19" ht="16.5" customHeight="1">
      <c r="B34" s="277"/>
      <c r="C34" s="244"/>
      <c r="D34" s="275" t="s">
        <v>656</v>
      </c>
      <c r="E34" s="880" t="s">
        <v>819</v>
      </c>
      <c r="F34" s="880"/>
      <c r="G34" s="880"/>
      <c r="H34" s="209"/>
      <c r="I34" s="275"/>
      <c r="J34" s="275"/>
      <c r="K34" s="703"/>
      <c r="L34" s="742"/>
      <c r="M34" s="704"/>
      <c r="N34" s="703"/>
      <c r="O34" s="125"/>
      <c r="Q34" s="135">
        <v>100</v>
      </c>
      <c r="R34" s="113"/>
      <c r="S34" s="493">
        <f>IF(K34&lt;&gt;"",100,0)</f>
        <v>0</v>
      </c>
    </row>
    <row r="35" spans="2:18" ht="10.5" customHeight="1">
      <c r="B35" s="277"/>
      <c r="C35" s="492"/>
      <c r="D35" s="492"/>
      <c r="E35" s="211"/>
      <c r="F35" s="211"/>
      <c r="G35" s="211"/>
      <c r="H35" s="211"/>
      <c r="I35" s="180"/>
      <c r="J35" s="180"/>
      <c r="K35" s="769"/>
      <c r="L35" s="769"/>
      <c r="M35" s="769"/>
      <c r="N35" s="769"/>
      <c r="O35" s="276"/>
      <c r="P35" s="492"/>
      <c r="Q35" s="419"/>
      <c r="R35" s="419"/>
    </row>
    <row r="36" spans="2:19" ht="15.75">
      <c r="B36" s="277"/>
      <c r="C36" s="492"/>
      <c r="D36" s="275" t="s">
        <v>756</v>
      </c>
      <c r="E36" s="210" t="s">
        <v>820</v>
      </c>
      <c r="F36" s="210"/>
      <c r="G36" s="141"/>
      <c r="H36" s="141"/>
      <c r="I36" s="275"/>
      <c r="J36" s="275"/>
      <c r="K36" s="703"/>
      <c r="L36" s="742"/>
      <c r="M36" s="704"/>
      <c r="N36" s="703"/>
      <c r="O36" s="125"/>
      <c r="Q36" s="135">
        <v>100</v>
      </c>
      <c r="R36" s="113"/>
      <c r="S36" s="493">
        <f>IF(K36&lt;&gt;"",100,0)</f>
        <v>0</v>
      </c>
    </row>
    <row r="37" spans="2:18" ht="10.5" customHeight="1">
      <c r="B37" s="277"/>
      <c r="C37" s="492"/>
      <c r="D37" s="492"/>
      <c r="E37" s="211"/>
      <c r="F37" s="211"/>
      <c r="G37" s="211"/>
      <c r="H37" s="211"/>
      <c r="I37" s="180"/>
      <c r="J37" s="180"/>
      <c r="K37" s="769"/>
      <c r="L37" s="769"/>
      <c r="M37" s="769"/>
      <c r="N37" s="769"/>
      <c r="O37" s="276"/>
      <c r="P37" s="492"/>
      <c r="Q37" s="419"/>
      <c r="R37" s="419"/>
    </row>
    <row r="38" spans="2:19" ht="15.75">
      <c r="B38" s="494"/>
      <c r="C38" s="279"/>
      <c r="D38" s="275" t="s">
        <v>757</v>
      </c>
      <c r="E38" s="210" t="s">
        <v>821</v>
      </c>
      <c r="F38" s="210"/>
      <c r="G38" s="279"/>
      <c r="H38" s="279"/>
      <c r="I38" s="275"/>
      <c r="J38" s="275"/>
      <c r="K38" s="703"/>
      <c r="L38" s="742"/>
      <c r="M38" s="704"/>
      <c r="N38" s="703"/>
      <c r="O38" s="125"/>
      <c r="Q38" s="135">
        <v>100</v>
      </c>
      <c r="R38" s="113"/>
      <c r="S38" s="493">
        <f>IF(K38&lt;&gt;"",100,0)</f>
        <v>0</v>
      </c>
    </row>
    <row r="39" spans="2:18" ht="10.5" customHeight="1">
      <c r="B39" s="277"/>
      <c r="C39" s="492"/>
      <c r="D39" s="492"/>
      <c r="E39" s="211"/>
      <c r="F39" s="211"/>
      <c r="G39" s="211"/>
      <c r="H39" s="211"/>
      <c r="I39" s="180"/>
      <c r="J39" s="180"/>
      <c r="K39" s="769"/>
      <c r="L39" s="769"/>
      <c r="M39" s="769"/>
      <c r="N39" s="769"/>
      <c r="O39" s="276"/>
      <c r="P39" s="492"/>
      <c r="Q39" s="419"/>
      <c r="R39" s="419"/>
    </row>
    <row r="40" spans="2:19" ht="15.75">
      <c r="B40" s="494"/>
      <c r="C40" s="275" t="s">
        <v>10</v>
      </c>
      <c r="D40" s="211" t="s">
        <v>262</v>
      </c>
      <c r="E40" s="492"/>
      <c r="F40" s="492"/>
      <c r="G40" s="279"/>
      <c r="H40" s="279"/>
      <c r="I40" s="275"/>
      <c r="J40" s="275"/>
      <c r="K40" s="703"/>
      <c r="L40" s="742"/>
      <c r="M40" s="704"/>
      <c r="N40" s="703"/>
      <c r="O40" s="125"/>
      <c r="Q40" s="135">
        <v>100</v>
      </c>
      <c r="R40" s="113"/>
      <c r="S40" s="493">
        <f>IF(K40&lt;&gt;"",100,0)</f>
        <v>0</v>
      </c>
    </row>
    <row r="41" spans="2:18" ht="10.5" customHeight="1">
      <c r="B41" s="277"/>
      <c r="C41" s="492"/>
      <c r="D41" s="492"/>
      <c r="E41" s="211"/>
      <c r="F41" s="211"/>
      <c r="G41" s="211"/>
      <c r="H41" s="211"/>
      <c r="I41" s="180"/>
      <c r="J41" s="180"/>
      <c r="K41" s="419"/>
      <c r="L41" s="419"/>
      <c r="M41" s="419"/>
      <c r="N41" s="419"/>
      <c r="O41" s="276"/>
      <c r="P41" s="492"/>
      <c r="Q41" s="419"/>
      <c r="R41" s="419"/>
    </row>
    <row r="42" spans="2:18" ht="15.75" customHeight="1">
      <c r="B42" s="494"/>
      <c r="C42" s="492"/>
      <c r="D42" s="241" t="s">
        <v>115</v>
      </c>
      <c r="E42" s="914" t="s">
        <v>822</v>
      </c>
      <c r="F42" s="914"/>
      <c r="G42" s="1051"/>
      <c r="H42" s="495"/>
      <c r="I42" s="193"/>
      <c r="J42" s="275"/>
      <c r="K42" s="419"/>
      <c r="L42" s="419"/>
      <c r="M42" s="419"/>
      <c r="N42" s="419"/>
      <c r="O42" s="276"/>
      <c r="P42" s="492"/>
      <c r="Q42" s="419"/>
      <c r="R42" s="419"/>
    </row>
    <row r="43" spans="2:18" ht="10.5" customHeight="1">
      <c r="B43" s="494"/>
      <c r="C43" s="492"/>
      <c r="D43" s="298"/>
      <c r="E43" s="266"/>
      <c r="F43" s="266"/>
      <c r="G43" s="495"/>
      <c r="H43" s="495"/>
      <c r="I43" s="675"/>
      <c r="J43" s="275"/>
      <c r="K43" s="419"/>
      <c r="L43" s="419"/>
      <c r="M43" s="419"/>
      <c r="N43" s="419"/>
      <c r="O43" s="276"/>
      <c r="P43" s="492"/>
      <c r="Q43" s="419"/>
      <c r="R43" s="419"/>
    </row>
    <row r="44" spans="2:18" ht="15.75">
      <c r="B44" s="494"/>
      <c r="C44" s="180"/>
      <c r="D44" s="241" t="s">
        <v>117</v>
      </c>
      <c r="E44" s="914" t="s">
        <v>823</v>
      </c>
      <c r="F44" s="914"/>
      <c r="G44" s="914"/>
      <c r="H44" s="266"/>
      <c r="I44" s="673"/>
      <c r="J44" s="275"/>
      <c r="K44" s="419"/>
      <c r="L44" s="419"/>
      <c r="M44" s="419"/>
      <c r="N44" s="419"/>
      <c r="O44" s="276"/>
      <c r="P44" s="492"/>
      <c r="Q44" s="419"/>
      <c r="R44" s="419"/>
    </row>
    <row r="45" spans="2:18" ht="15.75">
      <c r="B45" s="494"/>
      <c r="C45" s="180"/>
      <c r="D45" s="315"/>
      <c r="E45" s="914"/>
      <c r="F45" s="914"/>
      <c r="G45" s="914"/>
      <c r="H45" s="266"/>
      <c r="I45" s="193"/>
      <c r="J45" s="275"/>
      <c r="K45" s="419"/>
      <c r="L45" s="419"/>
      <c r="M45" s="419"/>
      <c r="N45" s="419"/>
      <c r="O45" s="276"/>
      <c r="P45" s="492"/>
      <c r="Q45" s="419"/>
      <c r="R45" s="419"/>
    </row>
    <row r="46" spans="2:18" ht="36.75" customHeight="1">
      <c r="B46" s="494"/>
      <c r="C46" s="180"/>
      <c r="D46" s="315"/>
      <c r="E46" s="914"/>
      <c r="F46" s="914"/>
      <c r="G46" s="914"/>
      <c r="H46" s="266"/>
      <c r="I46" s="275"/>
      <c r="J46" s="275"/>
      <c r="K46" s="419"/>
      <c r="L46" s="419"/>
      <c r="M46" s="419"/>
      <c r="N46" s="419"/>
      <c r="O46" s="276"/>
      <c r="P46" s="492"/>
      <c r="Q46" s="419"/>
      <c r="R46" s="419"/>
    </row>
    <row r="47" spans="2:18" ht="10.5" customHeight="1">
      <c r="B47" s="494"/>
      <c r="C47" s="180"/>
      <c r="D47" s="315"/>
      <c r="E47" s="266"/>
      <c r="F47" s="266"/>
      <c r="G47" s="266"/>
      <c r="H47" s="266"/>
      <c r="I47" s="275"/>
      <c r="J47" s="275"/>
      <c r="K47" s="419"/>
      <c r="L47" s="419"/>
      <c r="M47" s="419"/>
      <c r="N47" s="419"/>
      <c r="O47" s="276"/>
      <c r="P47" s="492"/>
      <c r="Q47" s="419"/>
      <c r="R47" s="419"/>
    </row>
    <row r="48" spans="2:21" ht="15.75">
      <c r="B48" s="277" t="s">
        <v>14</v>
      </c>
      <c r="C48" s="880" t="s">
        <v>438</v>
      </c>
      <c r="D48" s="880"/>
      <c r="E48" s="880"/>
      <c r="F48" s="880"/>
      <c r="G48" s="880"/>
      <c r="H48" s="209"/>
      <c r="I48" s="275"/>
      <c r="J48" s="275"/>
      <c r="K48" s="419"/>
      <c r="L48" s="419"/>
      <c r="M48" s="419"/>
      <c r="N48" s="419"/>
      <c r="O48" s="276"/>
      <c r="P48" s="492"/>
      <c r="Q48" s="419"/>
      <c r="R48" s="419"/>
      <c r="T48" s="488"/>
      <c r="U48" s="488"/>
    </row>
    <row r="49" spans="2:21" ht="9" customHeight="1">
      <c r="B49" s="277"/>
      <c r="C49" s="209"/>
      <c r="D49" s="209"/>
      <c r="E49" s="209"/>
      <c r="F49" s="209"/>
      <c r="G49" s="209"/>
      <c r="H49" s="209"/>
      <c r="I49" s="275"/>
      <c r="J49" s="275"/>
      <c r="K49" s="419"/>
      <c r="L49" s="419"/>
      <c r="M49" s="419"/>
      <c r="N49" s="419"/>
      <c r="O49" s="276"/>
      <c r="P49" s="492"/>
      <c r="Q49" s="419"/>
      <c r="R49" s="419"/>
      <c r="T49" s="488"/>
      <c r="U49" s="488"/>
    </row>
    <row r="50" spans="2:21" ht="15.75">
      <c r="B50" s="158"/>
      <c r="C50" s="210" t="s">
        <v>5</v>
      </c>
      <c r="D50" s="211" t="s">
        <v>635</v>
      </c>
      <c r="E50" s="279"/>
      <c r="F50" s="279"/>
      <c r="G50" s="211"/>
      <c r="H50" s="211"/>
      <c r="I50" s="275"/>
      <c r="J50" s="275"/>
      <c r="K50" s="419"/>
      <c r="L50" s="419"/>
      <c r="M50" s="419"/>
      <c r="N50" s="419"/>
      <c r="O50" s="276"/>
      <c r="P50" s="492"/>
      <c r="Q50" s="419"/>
      <c r="R50" s="419"/>
      <c r="T50" s="488"/>
      <c r="U50" s="488"/>
    </row>
    <row r="51" spans="2:21" ht="10.5" customHeight="1">
      <c r="B51" s="277"/>
      <c r="C51" s="492"/>
      <c r="D51" s="492"/>
      <c r="E51" s="211"/>
      <c r="F51" s="211"/>
      <c r="G51" s="211"/>
      <c r="H51" s="211"/>
      <c r="I51" s="180"/>
      <c r="J51" s="180"/>
      <c r="K51" s="419"/>
      <c r="L51" s="419"/>
      <c r="M51" s="419"/>
      <c r="N51" s="419"/>
      <c r="O51" s="276"/>
      <c r="P51" s="492"/>
      <c r="Q51" s="419"/>
      <c r="R51" s="419"/>
      <c r="T51" s="488"/>
      <c r="U51" s="488"/>
    </row>
    <row r="52" spans="2:21" ht="16.5">
      <c r="B52" s="158"/>
      <c r="C52" s="210"/>
      <c r="D52" s="280" t="s">
        <v>443</v>
      </c>
      <c r="E52" s="211" t="s">
        <v>824</v>
      </c>
      <c r="F52" s="211"/>
      <c r="G52" s="211"/>
      <c r="H52" s="211"/>
      <c r="I52" s="275"/>
      <c r="J52" s="275"/>
      <c r="K52" s="703"/>
      <c r="L52" s="742"/>
      <c r="M52" s="704"/>
      <c r="N52" s="703"/>
      <c r="O52" s="125"/>
      <c r="Q52" s="135">
        <v>100</v>
      </c>
      <c r="R52" s="113"/>
      <c r="S52" s="493">
        <f>IF(K52&lt;&gt;"",100,0)</f>
        <v>0</v>
      </c>
      <c r="T52" s="488"/>
      <c r="U52" s="488"/>
    </row>
    <row r="53" spans="2:21" ht="10.5" customHeight="1">
      <c r="B53" s="277"/>
      <c r="C53" s="492"/>
      <c r="D53" s="492"/>
      <c r="E53" s="189"/>
      <c r="F53" s="189"/>
      <c r="G53" s="189"/>
      <c r="H53" s="141"/>
      <c r="I53" s="141"/>
      <c r="J53" s="180"/>
      <c r="K53" s="769"/>
      <c r="L53" s="769"/>
      <c r="M53" s="769"/>
      <c r="N53" s="769"/>
      <c r="O53" s="276"/>
      <c r="P53" s="492"/>
      <c r="Q53" s="419"/>
      <c r="R53" s="419"/>
      <c r="T53" s="488"/>
      <c r="U53" s="488"/>
    </row>
    <row r="54" spans="2:21" ht="16.5">
      <c r="B54" s="158"/>
      <c r="C54" s="211"/>
      <c r="D54" s="297" t="s">
        <v>442</v>
      </c>
      <c r="E54" s="880" t="s">
        <v>825</v>
      </c>
      <c r="F54" s="880"/>
      <c r="G54" s="880"/>
      <c r="H54" s="211"/>
      <c r="I54" s="275"/>
      <c r="J54" s="275"/>
      <c r="K54" s="703"/>
      <c r="L54" s="742"/>
      <c r="M54" s="704"/>
      <c r="N54" s="703"/>
      <c r="O54" s="125"/>
      <c r="Q54" s="135">
        <v>100</v>
      </c>
      <c r="R54" s="113"/>
      <c r="S54" s="493">
        <f>IF(K54&lt;&gt;"",100,0)</f>
        <v>0</v>
      </c>
      <c r="T54" s="488"/>
      <c r="U54" s="488"/>
    </row>
    <row r="55" spans="2:21" ht="15.75" customHeight="1">
      <c r="B55" s="158"/>
      <c r="C55" s="211"/>
      <c r="D55" s="297"/>
      <c r="E55" s="880"/>
      <c r="F55" s="880"/>
      <c r="G55" s="880"/>
      <c r="H55" s="141"/>
      <c r="I55" s="141"/>
      <c r="J55" s="275"/>
      <c r="K55" s="419"/>
      <c r="L55" s="419"/>
      <c r="M55" s="419"/>
      <c r="N55" s="419"/>
      <c r="O55" s="276"/>
      <c r="P55" s="492"/>
      <c r="Q55" s="496"/>
      <c r="R55" s="496"/>
      <c r="S55" s="497"/>
      <c r="T55" s="488"/>
      <c r="U55" s="488"/>
    </row>
    <row r="56" spans="2:21" ht="10.5" customHeight="1">
      <c r="B56" s="277"/>
      <c r="C56" s="209"/>
      <c r="D56" s="209"/>
      <c r="E56" s="209"/>
      <c r="F56" s="209"/>
      <c r="G56" s="209"/>
      <c r="H56" s="209"/>
      <c r="I56" s="275"/>
      <c r="J56" s="275"/>
      <c r="K56" s="419"/>
      <c r="L56" s="419"/>
      <c r="M56" s="419"/>
      <c r="N56" s="419"/>
      <c r="O56" s="276"/>
      <c r="P56" s="492"/>
      <c r="Q56" s="419"/>
      <c r="R56" s="419"/>
      <c r="T56" s="488"/>
      <c r="U56" s="488"/>
    </row>
    <row r="57" spans="2:21" ht="15.75">
      <c r="B57" s="158"/>
      <c r="C57" s="297" t="s">
        <v>6</v>
      </c>
      <c r="D57" s="211" t="s">
        <v>258</v>
      </c>
      <c r="E57" s="279"/>
      <c r="F57" s="279"/>
      <c r="G57" s="211"/>
      <c r="H57" s="211"/>
      <c r="I57" s="275"/>
      <c r="J57" s="275"/>
      <c r="K57" s="419"/>
      <c r="L57" s="419"/>
      <c r="M57" s="419"/>
      <c r="N57" s="419"/>
      <c r="O57" s="276"/>
      <c r="P57" s="492"/>
      <c r="Q57" s="419"/>
      <c r="R57" s="419"/>
      <c r="T57" s="488"/>
      <c r="U57" s="488"/>
    </row>
    <row r="58" spans="2:21" ht="10.5" customHeight="1">
      <c r="B58" s="277"/>
      <c r="C58" s="492"/>
      <c r="D58" s="492"/>
      <c r="E58" s="211"/>
      <c r="F58" s="211"/>
      <c r="G58" s="211"/>
      <c r="H58" s="211"/>
      <c r="I58" s="180"/>
      <c r="J58" s="180"/>
      <c r="K58" s="419"/>
      <c r="L58" s="419"/>
      <c r="M58" s="419"/>
      <c r="N58" s="419"/>
      <c r="O58" s="276"/>
      <c r="P58" s="492"/>
      <c r="Q58" s="419"/>
      <c r="R58" s="419"/>
      <c r="T58" s="488"/>
      <c r="U58" s="488"/>
    </row>
    <row r="59" spans="2:21" ht="16.5">
      <c r="B59" s="158"/>
      <c r="C59" s="210"/>
      <c r="D59" s="280" t="s">
        <v>468</v>
      </c>
      <c r="E59" s="211" t="s">
        <v>259</v>
      </c>
      <c r="F59" s="211"/>
      <c r="G59" s="211"/>
      <c r="H59" s="211"/>
      <c r="I59" s="275"/>
      <c r="J59" s="275"/>
      <c r="K59" s="703"/>
      <c r="L59" s="742"/>
      <c r="M59" s="704"/>
      <c r="N59" s="703"/>
      <c r="O59" s="125"/>
      <c r="Q59" s="135">
        <v>100</v>
      </c>
      <c r="R59" s="113"/>
      <c r="S59" s="493">
        <f>IF(K59&lt;&gt;"",100,0)</f>
        <v>0</v>
      </c>
      <c r="T59" s="488"/>
      <c r="U59" s="488"/>
    </row>
    <row r="60" spans="2:21" ht="16.5" customHeight="1">
      <c r="B60" s="277"/>
      <c r="C60" s="492"/>
      <c r="D60" s="492"/>
      <c r="E60" s="991" t="s">
        <v>381</v>
      </c>
      <c r="F60" s="992"/>
      <c r="G60" s="993"/>
      <c r="H60" s="141"/>
      <c r="I60" s="141"/>
      <c r="J60" s="180"/>
      <c r="K60" s="769"/>
      <c r="L60" s="769"/>
      <c r="M60" s="769"/>
      <c r="N60" s="769"/>
      <c r="O60" s="276"/>
      <c r="P60" s="492"/>
      <c r="Q60" s="419"/>
      <c r="R60" s="419"/>
      <c r="T60" s="488"/>
      <c r="U60" s="488"/>
    </row>
    <row r="61" spans="2:21" ht="27.75" customHeight="1">
      <c r="B61" s="277"/>
      <c r="C61" s="492"/>
      <c r="D61" s="492"/>
      <c r="E61" s="994"/>
      <c r="F61" s="995"/>
      <c r="G61" s="996"/>
      <c r="H61" s="141"/>
      <c r="I61" s="141"/>
      <c r="J61" s="180"/>
      <c r="K61" s="769"/>
      <c r="L61" s="769"/>
      <c r="M61" s="769"/>
      <c r="N61" s="769"/>
      <c r="O61" s="276"/>
      <c r="P61" s="492"/>
      <c r="Q61" s="419"/>
      <c r="R61" s="419"/>
      <c r="T61" s="488"/>
      <c r="U61" s="488"/>
    </row>
    <row r="62" spans="2:21" ht="10.5" customHeight="1">
      <c r="B62" s="277"/>
      <c r="C62" s="492"/>
      <c r="D62" s="492"/>
      <c r="E62" s="189"/>
      <c r="F62" s="189"/>
      <c r="G62" s="189"/>
      <c r="H62" s="141"/>
      <c r="I62" s="141"/>
      <c r="J62" s="180"/>
      <c r="K62" s="769"/>
      <c r="L62" s="769"/>
      <c r="M62" s="769"/>
      <c r="N62" s="769"/>
      <c r="O62" s="276"/>
      <c r="P62" s="492"/>
      <c r="Q62" s="419"/>
      <c r="R62" s="419"/>
      <c r="T62" s="488"/>
      <c r="U62" s="488"/>
    </row>
    <row r="63" spans="2:21" ht="16.5">
      <c r="B63" s="158"/>
      <c r="C63" s="211"/>
      <c r="D63" s="297" t="s">
        <v>470</v>
      </c>
      <c r="E63" s="211" t="s">
        <v>260</v>
      </c>
      <c r="F63" s="211"/>
      <c r="G63" s="211"/>
      <c r="H63" s="211"/>
      <c r="I63" s="275"/>
      <c r="J63" s="275"/>
      <c r="K63" s="703"/>
      <c r="L63" s="742"/>
      <c r="M63" s="704"/>
      <c r="N63" s="703"/>
      <c r="O63" s="125"/>
      <c r="Q63" s="135">
        <v>100</v>
      </c>
      <c r="R63" s="113"/>
      <c r="S63" s="493">
        <f>IF(K63&lt;&gt;"",100,0)</f>
        <v>0</v>
      </c>
      <c r="T63" s="488"/>
      <c r="U63" s="488"/>
    </row>
    <row r="64" spans="2:21" ht="15.75" customHeight="1">
      <c r="B64" s="158"/>
      <c r="C64" s="211"/>
      <c r="D64" s="297"/>
      <c r="E64" s="991" t="s">
        <v>382</v>
      </c>
      <c r="F64" s="992"/>
      <c r="G64" s="993"/>
      <c r="H64" s="141"/>
      <c r="I64" s="141"/>
      <c r="J64" s="275"/>
      <c r="K64" s="419"/>
      <c r="L64" s="419"/>
      <c r="M64" s="419"/>
      <c r="N64" s="419"/>
      <c r="O64" s="276"/>
      <c r="P64" s="492"/>
      <c r="Q64" s="496"/>
      <c r="R64" s="496"/>
      <c r="S64" s="497"/>
      <c r="T64" s="488"/>
      <c r="U64" s="488"/>
    </row>
    <row r="65" spans="2:21" ht="45.75" customHeight="1">
      <c r="B65" s="158"/>
      <c r="C65" s="211"/>
      <c r="D65" s="297"/>
      <c r="E65" s="994"/>
      <c r="F65" s="995"/>
      <c r="G65" s="996"/>
      <c r="H65" s="141"/>
      <c r="I65" s="141"/>
      <c r="J65" s="275"/>
      <c r="K65" s="419"/>
      <c r="L65" s="419"/>
      <c r="M65" s="419"/>
      <c r="N65" s="419"/>
      <c r="O65" s="276"/>
      <c r="P65" s="492"/>
      <c r="Q65" s="496"/>
      <c r="R65" s="496"/>
      <c r="S65" s="497"/>
      <c r="T65" s="488"/>
      <c r="U65" s="488"/>
    </row>
    <row r="66" spans="2:21" ht="10.5" customHeight="1">
      <c r="B66" s="317"/>
      <c r="C66" s="300"/>
      <c r="D66" s="301"/>
      <c r="E66" s="498"/>
      <c r="F66" s="498"/>
      <c r="G66" s="498"/>
      <c r="H66" s="430"/>
      <c r="I66" s="430"/>
      <c r="J66" s="320"/>
      <c r="K66" s="499"/>
      <c r="L66" s="499"/>
      <c r="M66" s="499"/>
      <c r="N66" s="499"/>
      <c r="O66" s="304"/>
      <c r="P66" s="492"/>
      <c r="Q66" s="496"/>
      <c r="R66" s="496"/>
      <c r="S66" s="497"/>
      <c r="T66" s="488"/>
      <c r="U66" s="488"/>
    </row>
    <row r="67" spans="2:21" ht="10.5" customHeight="1">
      <c r="B67" s="305"/>
      <c r="C67" s="500"/>
      <c r="D67" s="500"/>
      <c r="E67" s="431"/>
      <c r="F67" s="431"/>
      <c r="G67" s="431"/>
      <c r="H67" s="431"/>
      <c r="I67" s="307"/>
      <c r="J67" s="307"/>
      <c r="K67" s="501"/>
      <c r="L67" s="501"/>
      <c r="M67" s="501"/>
      <c r="N67" s="501"/>
      <c r="O67" s="308"/>
      <c r="P67" s="492"/>
      <c r="Q67" s="419"/>
      <c r="R67" s="419"/>
      <c r="T67" s="488"/>
      <c r="U67" s="488"/>
    </row>
    <row r="68" spans="2:21" ht="15.75">
      <c r="B68" s="158"/>
      <c r="C68" s="309" t="s">
        <v>7</v>
      </c>
      <c r="D68" s="211" t="s">
        <v>261</v>
      </c>
      <c r="E68" s="211"/>
      <c r="F68" s="211"/>
      <c r="G68" s="211"/>
      <c r="H68" s="211"/>
      <c r="I68" s="275"/>
      <c r="J68" s="275"/>
      <c r="K68" s="419"/>
      <c r="L68" s="419"/>
      <c r="M68" s="419"/>
      <c r="N68" s="419"/>
      <c r="O68" s="276"/>
      <c r="P68" s="492"/>
      <c r="Q68" s="419"/>
      <c r="R68" s="419"/>
      <c r="T68" s="488"/>
      <c r="U68" s="488"/>
    </row>
    <row r="69" spans="2:21" ht="10.5" customHeight="1">
      <c r="B69" s="277"/>
      <c r="C69" s="492"/>
      <c r="D69" s="492"/>
      <c r="E69" s="211"/>
      <c r="F69" s="211"/>
      <c r="G69" s="211"/>
      <c r="H69" s="211"/>
      <c r="I69" s="180"/>
      <c r="J69" s="180"/>
      <c r="K69" s="419"/>
      <c r="L69" s="419"/>
      <c r="M69" s="419"/>
      <c r="N69" s="419"/>
      <c r="O69" s="276"/>
      <c r="P69" s="492"/>
      <c r="Q69" s="419"/>
      <c r="R69" s="419"/>
      <c r="T69" s="488"/>
      <c r="U69" s="488"/>
    </row>
    <row r="70" spans="2:21" ht="15.75" customHeight="1">
      <c r="B70" s="158"/>
      <c r="C70" s="492"/>
      <c r="D70" s="297" t="s">
        <v>213</v>
      </c>
      <c r="E70" s="211" t="s">
        <v>638</v>
      </c>
      <c r="F70" s="211"/>
      <c r="G70" s="211"/>
      <c r="H70" s="211"/>
      <c r="I70" s="275"/>
      <c r="J70" s="275"/>
      <c r="K70" s="703"/>
      <c r="L70" s="742"/>
      <c r="M70" s="704"/>
      <c r="N70" s="703"/>
      <c r="O70" s="125"/>
      <c r="Q70" s="135">
        <v>100</v>
      </c>
      <c r="R70" s="113"/>
      <c r="S70" s="493">
        <f>IF(K70&lt;&gt;"",100,0)</f>
        <v>0</v>
      </c>
      <c r="T70" s="488"/>
      <c r="U70" s="488"/>
    </row>
    <row r="71" spans="2:21" ht="10.5" customHeight="1">
      <c r="B71" s="277"/>
      <c r="C71" s="492"/>
      <c r="D71" s="492"/>
      <c r="E71" s="211"/>
      <c r="F71" s="211"/>
      <c r="G71" s="211"/>
      <c r="H71" s="211"/>
      <c r="I71" s="180"/>
      <c r="J71" s="180"/>
      <c r="K71" s="769"/>
      <c r="L71" s="769"/>
      <c r="M71" s="769"/>
      <c r="N71" s="769"/>
      <c r="O71" s="276"/>
      <c r="P71" s="492"/>
      <c r="Q71" s="419"/>
      <c r="R71" s="419"/>
      <c r="T71" s="488"/>
      <c r="U71" s="488"/>
    </row>
    <row r="72" spans="2:21" ht="16.5">
      <c r="B72" s="277"/>
      <c r="C72" s="492"/>
      <c r="D72" s="297" t="s">
        <v>217</v>
      </c>
      <c r="E72" s="211" t="s">
        <v>383</v>
      </c>
      <c r="F72" s="211"/>
      <c r="G72" s="211"/>
      <c r="H72" s="211"/>
      <c r="I72" s="211"/>
      <c r="J72" s="211"/>
      <c r="K72" s="703"/>
      <c r="L72" s="742"/>
      <c r="M72" s="704"/>
      <c r="N72" s="703"/>
      <c r="O72" s="125"/>
      <c r="Q72" s="135">
        <v>100</v>
      </c>
      <c r="R72" s="113"/>
      <c r="S72" s="493">
        <f>IF(K72&lt;&gt;"",100,0)</f>
        <v>0</v>
      </c>
      <c r="T72" s="488"/>
      <c r="U72" s="488"/>
    </row>
    <row r="73" spans="2:21" ht="10.5" customHeight="1">
      <c r="B73" s="277"/>
      <c r="C73" s="492"/>
      <c r="D73" s="492"/>
      <c r="E73" s="211"/>
      <c r="F73" s="211"/>
      <c r="G73" s="211"/>
      <c r="H73" s="211"/>
      <c r="I73" s="180"/>
      <c r="J73" s="180"/>
      <c r="K73" s="769"/>
      <c r="L73" s="769"/>
      <c r="M73" s="769"/>
      <c r="N73" s="769"/>
      <c r="O73" s="276"/>
      <c r="P73" s="492"/>
      <c r="Q73" s="419"/>
      <c r="R73" s="419"/>
      <c r="T73" s="488"/>
      <c r="U73" s="488"/>
    </row>
    <row r="74" spans="2:21" ht="15.75">
      <c r="B74" s="277"/>
      <c r="C74" s="309" t="s">
        <v>86</v>
      </c>
      <c r="D74" s="210" t="s">
        <v>826</v>
      </c>
      <c r="E74" s="211"/>
      <c r="F74" s="211"/>
      <c r="G74" s="211"/>
      <c r="H74" s="211"/>
      <c r="I74" s="275"/>
      <c r="J74" s="275"/>
      <c r="K74" s="769"/>
      <c r="L74" s="769"/>
      <c r="M74" s="769"/>
      <c r="N74" s="769"/>
      <c r="O74" s="276"/>
      <c r="P74" s="492"/>
      <c r="Q74" s="419"/>
      <c r="R74" s="419"/>
      <c r="T74" s="488"/>
      <c r="U74" s="488"/>
    </row>
    <row r="75" spans="2:21" ht="10.5" customHeight="1">
      <c r="B75" s="277"/>
      <c r="C75" s="492"/>
      <c r="D75" s="492"/>
      <c r="E75" s="211"/>
      <c r="F75" s="211"/>
      <c r="G75" s="211"/>
      <c r="H75" s="211"/>
      <c r="I75" s="180"/>
      <c r="J75" s="180"/>
      <c r="K75" s="769"/>
      <c r="L75" s="769"/>
      <c r="M75" s="769"/>
      <c r="N75" s="769"/>
      <c r="O75" s="276"/>
      <c r="P75" s="492"/>
      <c r="Q75" s="419"/>
      <c r="R75" s="419"/>
      <c r="T75" s="488"/>
      <c r="U75" s="488"/>
    </row>
    <row r="76" spans="2:21" ht="16.5">
      <c r="B76" s="277"/>
      <c r="C76" s="211"/>
      <c r="D76" s="297" t="s">
        <v>441</v>
      </c>
      <c r="E76" s="211" t="s">
        <v>827</v>
      </c>
      <c r="F76" s="211"/>
      <c r="G76" s="211"/>
      <c r="H76" s="211"/>
      <c r="I76" s="275"/>
      <c r="J76" s="502"/>
      <c r="K76" s="703"/>
      <c r="L76" s="742"/>
      <c r="M76" s="704"/>
      <c r="N76" s="703"/>
      <c r="O76" s="125"/>
      <c r="Q76" s="135">
        <v>100</v>
      </c>
      <c r="R76" s="113"/>
      <c r="S76" s="493">
        <f>IF(K76&lt;&gt;"",100,0)</f>
        <v>0</v>
      </c>
      <c r="T76" s="488"/>
      <c r="U76" s="488"/>
    </row>
    <row r="77" spans="2:21" ht="10.5" customHeight="1">
      <c r="B77" s="277"/>
      <c r="C77" s="492"/>
      <c r="D77" s="492"/>
      <c r="E77" s="211"/>
      <c r="F77" s="211"/>
      <c r="G77" s="211"/>
      <c r="H77" s="211"/>
      <c r="I77" s="180"/>
      <c r="J77" s="180"/>
      <c r="K77" s="769"/>
      <c r="L77" s="769"/>
      <c r="M77" s="769"/>
      <c r="N77" s="769"/>
      <c r="O77" s="276"/>
      <c r="P77" s="492"/>
      <c r="Q77" s="419"/>
      <c r="R77" s="419"/>
      <c r="T77" s="488"/>
      <c r="U77" s="488"/>
    </row>
    <row r="78" spans="2:21" ht="16.5">
      <c r="B78" s="277"/>
      <c r="C78" s="211"/>
      <c r="D78" s="297" t="s">
        <v>440</v>
      </c>
      <c r="E78" s="211" t="s">
        <v>828</v>
      </c>
      <c r="F78" s="211"/>
      <c r="G78" s="211"/>
      <c r="H78" s="211"/>
      <c r="I78" s="275"/>
      <c r="J78" s="502"/>
      <c r="K78" s="703"/>
      <c r="L78" s="742"/>
      <c r="M78" s="704"/>
      <c r="N78" s="703"/>
      <c r="O78" s="125"/>
      <c r="Q78" s="135">
        <v>100</v>
      </c>
      <c r="R78" s="113"/>
      <c r="S78" s="493">
        <f>IF(K78&lt;&gt;"",100,0)</f>
        <v>0</v>
      </c>
      <c r="T78" s="488"/>
      <c r="U78" s="488"/>
    </row>
    <row r="79" spans="2:21" ht="10.5" customHeight="1">
      <c r="B79" s="277"/>
      <c r="C79" s="492"/>
      <c r="D79" s="492"/>
      <c r="E79" s="211"/>
      <c r="F79" s="211"/>
      <c r="G79" s="211"/>
      <c r="H79" s="211"/>
      <c r="I79" s="180"/>
      <c r="J79" s="180"/>
      <c r="K79" s="769"/>
      <c r="L79" s="769"/>
      <c r="M79" s="769"/>
      <c r="N79" s="769"/>
      <c r="O79" s="276"/>
      <c r="P79" s="492"/>
      <c r="Q79" s="419"/>
      <c r="R79" s="419"/>
      <c r="T79" s="488"/>
      <c r="U79" s="488"/>
    </row>
    <row r="80" spans="2:21" ht="16.5">
      <c r="B80" s="277"/>
      <c r="C80" s="492"/>
      <c r="D80" s="309" t="s">
        <v>829</v>
      </c>
      <c r="E80" s="211" t="s">
        <v>830</v>
      </c>
      <c r="F80" s="211"/>
      <c r="G80" s="211"/>
      <c r="H80" s="211"/>
      <c r="I80" s="180"/>
      <c r="J80" s="180"/>
      <c r="K80" s="703"/>
      <c r="L80" s="742"/>
      <c r="M80" s="704"/>
      <c r="N80" s="703"/>
      <c r="O80" s="125"/>
      <c r="Q80" s="135">
        <v>100</v>
      </c>
      <c r="R80" s="113"/>
      <c r="S80" s="493">
        <f>IF(K80&lt;&gt;"",100,0)</f>
        <v>0</v>
      </c>
      <c r="T80" s="488"/>
      <c r="U80" s="488"/>
    </row>
    <row r="81" spans="2:21" ht="10.5" customHeight="1">
      <c r="B81" s="277"/>
      <c r="C81" s="492"/>
      <c r="D81" s="492"/>
      <c r="E81" s="211"/>
      <c r="F81" s="211"/>
      <c r="G81" s="211"/>
      <c r="H81" s="211"/>
      <c r="I81" s="180"/>
      <c r="J81" s="180"/>
      <c r="K81" s="769"/>
      <c r="L81" s="769"/>
      <c r="M81" s="769"/>
      <c r="N81" s="769"/>
      <c r="O81" s="276"/>
      <c r="P81" s="492"/>
      <c r="Q81" s="419"/>
      <c r="R81" s="419"/>
      <c r="T81" s="488"/>
      <c r="U81" s="488"/>
    </row>
    <row r="82" spans="2:21" ht="15.75">
      <c r="B82" s="158"/>
      <c r="C82" s="503" t="s">
        <v>285</v>
      </c>
      <c r="D82" s="210" t="s">
        <v>262</v>
      </c>
      <c r="E82" s="211"/>
      <c r="F82" s="211"/>
      <c r="G82" s="211"/>
      <c r="H82" s="211"/>
      <c r="I82" s="502"/>
      <c r="J82" s="275"/>
      <c r="K82" s="769"/>
      <c r="L82" s="769"/>
      <c r="M82" s="769"/>
      <c r="N82" s="769"/>
      <c r="O82" s="276"/>
      <c r="P82" s="492"/>
      <c r="Q82" s="419"/>
      <c r="R82" s="419"/>
      <c r="T82" s="488"/>
      <c r="U82" s="488"/>
    </row>
    <row r="83" spans="2:21" ht="10.5" customHeight="1">
      <c r="B83" s="277"/>
      <c r="C83" s="492"/>
      <c r="D83" s="492"/>
      <c r="E83" s="211"/>
      <c r="F83" s="211"/>
      <c r="G83" s="211"/>
      <c r="H83" s="211"/>
      <c r="I83" s="275"/>
      <c r="J83" s="180"/>
      <c r="K83" s="769"/>
      <c r="L83" s="769"/>
      <c r="M83" s="769"/>
      <c r="N83" s="769"/>
      <c r="O83" s="276"/>
      <c r="P83" s="492"/>
      <c r="Q83" s="419"/>
      <c r="R83" s="419"/>
      <c r="T83" s="488"/>
      <c r="U83" s="488"/>
    </row>
    <row r="84" spans="2:21" ht="16.5">
      <c r="B84" s="158"/>
      <c r="C84" s="211"/>
      <c r="D84" s="297" t="s">
        <v>831</v>
      </c>
      <c r="E84" s="211" t="s">
        <v>263</v>
      </c>
      <c r="F84" s="211"/>
      <c r="G84" s="492"/>
      <c r="H84" s="492"/>
      <c r="I84" s="180"/>
      <c r="J84" s="275"/>
      <c r="K84" s="703"/>
      <c r="L84" s="742"/>
      <c r="M84" s="704"/>
      <c r="N84" s="703"/>
      <c r="O84" s="125"/>
      <c r="Q84" s="135">
        <v>100</v>
      </c>
      <c r="R84" s="113"/>
      <c r="S84" s="493">
        <f>IF(K84&lt;&gt;"",100,0)</f>
        <v>0</v>
      </c>
      <c r="T84" s="488"/>
      <c r="U84" s="488"/>
    </row>
    <row r="85" spans="2:21" ht="10.5" customHeight="1">
      <c r="B85" s="158"/>
      <c r="C85" s="211"/>
      <c r="D85" s="297"/>
      <c r="E85" s="211"/>
      <c r="F85" s="211"/>
      <c r="G85" s="492"/>
      <c r="H85" s="492"/>
      <c r="I85" s="180"/>
      <c r="J85" s="275"/>
      <c r="K85" s="419"/>
      <c r="L85" s="419"/>
      <c r="M85" s="419"/>
      <c r="N85" s="419"/>
      <c r="O85" s="276"/>
      <c r="P85" s="492"/>
      <c r="Q85" s="504"/>
      <c r="R85" s="496"/>
      <c r="S85" s="497"/>
      <c r="T85" s="488"/>
      <c r="U85" s="488"/>
    </row>
    <row r="86" spans="2:18" ht="15.75" customHeight="1">
      <c r="B86" s="158"/>
      <c r="C86" s="505"/>
      <c r="D86" s="298" t="s">
        <v>264</v>
      </c>
      <c r="E86" s="880" t="s">
        <v>384</v>
      </c>
      <c r="F86" s="880"/>
      <c r="G86" s="880"/>
      <c r="H86" s="189"/>
      <c r="I86" s="703"/>
      <c r="J86" s="506"/>
      <c r="K86" s="419"/>
      <c r="L86" s="419"/>
      <c r="M86" s="419"/>
      <c r="N86" s="419"/>
      <c r="O86" s="276"/>
      <c r="P86" s="505"/>
      <c r="Q86" s="419"/>
      <c r="R86" s="419"/>
    </row>
    <row r="87" spans="2:18" ht="38.25" customHeight="1">
      <c r="B87" s="158"/>
      <c r="C87" s="507"/>
      <c r="D87" s="211"/>
      <c r="E87" s="880"/>
      <c r="F87" s="880"/>
      <c r="G87" s="880"/>
      <c r="H87" s="189"/>
      <c r="I87" s="704"/>
      <c r="J87" s="506"/>
      <c r="K87" s="419"/>
      <c r="L87" s="419"/>
      <c r="M87" s="419"/>
      <c r="N87" s="419"/>
      <c r="O87" s="276"/>
      <c r="P87" s="505"/>
      <c r="Q87" s="419"/>
      <c r="R87" s="419"/>
    </row>
    <row r="88" spans="2:18" ht="10.5" customHeight="1">
      <c r="B88" s="158"/>
      <c r="C88" s="507"/>
      <c r="D88" s="211"/>
      <c r="E88" s="141"/>
      <c r="F88" s="141"/>
      <c r="G88" s="141"/>
      <c r="H88" s="141"/>
      <c r="I88" s="704"/>
      <c r="J88" s="506"/>
      <c r="K88" s="419"/>
      <c r="L88" s="419"/>
      <c r="M88" s="419"/>
      <c r="N88" s="419"/>
      <c r="O88" s="276"/>
      <c r="P88" s="505"/>
      <c r="Q88" s="419"/>
      <c r="R88" s="419"/>
    </row>
    <row r="89" spans="2:18" ht="15.75" customHeight="1">
      <c r="B89" s="158"/>
      <c r="C89" s="505"/>
      <c r="D89" s="298" t="s">
        <v>264</v>
      </c>
      <c r="E89" s="880" t="s">
        <v>385</v>
      </c>
      <c r="F89" s="880"/>
      <c r="G89" s="880"/>
      <c r="H89" s="189"/>
      <c r="I89" s="703"/>
      <c r="J89" s="506"/>
      <c r="K89" s="419"/>
      <c r="L89" s="419"/>
      <c r="M89" s="419"/>
      <c r="N89" s="419"/>
      <c r="O89" s="276"/>
      <c r="P89" s="505"/>
      <c r="Q89" s="419"/>
      <c r="R89" s="419"/>
    </row>
    <row r="90" spans="2:18" ht="51.75" customHeight="1">
      <c r="B90" s="277"/>
      <c r="C90" s="210"/>
      <c r="D90" s="141"/>
      <c r="E90" s="880"/>
      <c r="F90" s="880"/>
      <c r="G90" s="880"/>
      <c r="H90" s="189"/>
      <c r="I90" s="704"/>
      <c r="J90" s="275"/>
      <c r="K90" s="419"/>
      <c r="L90" s="419"/>
      <c r="M90" s="419"/>
      <c r="N90" s="419"/>
      <c r="O90" s="276"/>
      <c r="P90" s="505"/>
      <c r="Q90" s="419"/>
      <c r="R90" s="419"/>
    </row>
    <row r="91" spans="2:18" ht="10.5" customHeight="1">
      <c r="B91" s="158"/>
      <c r="C91" s="210"/>
      <c r="D91" s="141"/>
      <c r="E91" s="189"/>
      <c r="F91" s="189"/>
      <c r="G91" s="189"/>
      <c r="H91" s="189"/>
      <c r="I91" s="704"/>
      <c r="J91" s="275"/>
      <c r="K91" s="419"/>
      <c r="L91" s="419"/>
      <c r="M91" s="419"/>
      <c r="N91" s="419"/>
      <c r="O91" s="276"/>
      <c r="P91" s="505"/>
      <c r="Q91" s="419"/>
      <c r="R91" s="419"/>
    </row>
    <row r="92" spans="1:18" s="488" customFormat="1" ht="16.5" customHeight="1">
      <c r="A92" s="211"/>
      <c r="B92" s="277"/>
      <c r="C92" s="492"/>
      <c r="D92" s="297" t="s">
        <v>832</v>
      </c>
      <c r="E92" s="901" t="s">
        <v>639</v>
      </c>
      <c r="F92" s="901"/>
      <c r="G92" s="901"/>
      <c r="H92" s="279"/>
      <c r="I92" s="748"/>
      <c r="J92" s="492"/>
      <c r="K92" s="492"/>
      <c r="L92" s="492"/>
      <c r="M92" s="492"/>
      <c r="N92" s="419"/>
      <c r="O92" s="276"/>
      <c r="P92" s="508"/>
      <c r="Q92" s="508"/>
      <c r="R92" s="508"/>
    </row>
    <row r="93" spans="1:18" s="488" customFormat="1" ht="16.5" customHeight="1">
      <c r="A93" s="211"/>
      <c r="B93" s="277"/>
      <c r="C93" s="492"/>
      <c r="D93" s="297"/>
      <c r="E93" s="901"/>
      <c r="F93" s="901"/>
      <c r="G93" s="901"/>
      <c r="H93" s="279"/>
      <c r="I93" s="180"/>
      <c r="J93" s="492"/>
      <c r="K93" s="492"/>
      <c r="L93" s="492"/>
      <c r="M93" s="492"/>
      <c r="N93" s="419"/>
      <c r="O93" s="276"/>
      <c r="P93" s="508"/>
      <c r="Q93" s="508"/>
      <c r="R93" s="508"/>
    </row>
    <row r="94" spans="1:19" s="488" customFormat="1" ht="10.5" customHeight="1">
      <c r="A94" s="118"/>
      <c r="B94" s="277"/>
      <c r="C94" s="492"/>
      <c r="D94" s="492"/>
      <c r="E94" s="211"/>
      <c r="F94" s="211"/>
      <c r="G94" s="211"/>
      <c r="H94" s="211"/>
      <c r="I94" s="180"/>
      <c r="J94" s="180"/>
      <c r="K94" s="419"/>
      <c r="L94" s="419"/>
      <c r="M94" s="419"/>
      <c r="N94" s="419"/>
      <c r="O94" s="276"/>
      <c r="P94" s="492"/>
      <c r="Q94" s="419"/>
      <c r="R94" s="419"/>
      <c r="S94" s="133"/>
    </row>
    <row r="95" spans="1:19" s="488" customFormat="1" ht="15" customHeight="1">
      <c r="A95" s="118"/>
      <c r="B95" s="158"/>
      <c r="C95" s="278" t="s">
        <v>350</v>
      </c>
      <c r="D95" s="211" t="s">
        <v>265</v>
      </c>
      <c r="E95" s="211"/>
      <c r="F95" s="211"/>
      <c r="G95" s="211"/>
      <c r="H95" s="211"/>
      <c r="I95" s="275"/>
      <c r="J95" s="275"/>
      <c r="K95" s="419"/>
      <c r="L95" s="419"/>
      <c r="M95" s="419"/>
      <c r="N95" s="419"/>
      <c r="O95" s="276"/>
      <c r="P95" s="492"/>
      <c r="Q95" s="504"/>
      <c r="R95" s="496"/>
      <c r="S95" s="497"/>
    </row>
    <row r="96" spans="1:19" s="488" customFormat="1" ht="10.5" customHeight="1">
      <c r="A96" s="118"/>
      <c r="B96" s="158"/>
      <c r="C96" s="278"/>
      <c r="D96" s="211"/>
      <c r="E96" s="211"/>
      <c r="F96" s="211"/>
      <c r="G96" s="211"/>
      <c r="H96" s="211"/>
      <c r="I96" s="275"/>
      <c r="J96" s="275"/>
      <c r="K96" s="419"/>
      <c r="L96" s="419"/>
      <c r="M96" s="419"/>
      <c r="N96" s="419"/>
      <c r="O96" s="276"/>
      <c r="P96" s="492"/>
      <c r="Q96" s="504"/>
      <c r="R96" s="496"/>
      <c r="S96" s="497"/>
    </row>
    <row r="97" spans="1:19" s="488" customFormat="1" ht="16.5">
      <c r="A97" s="118"/>
      <c r="B97" s="277"/>
      <c r="C97" s="492"/>
      <c r="D97" s="211" t="s">
        <v>640</v>
      </c>
      <c r="E97" s="211"/>
      <c r="F97" s="211"/>
      <c r="G97" s="211"/>
      <c r="H97" s="211"/>
      <c r="I97" s="180"/>
      <c r="J97" s="180"/>
      <c r="K97" s="703"/>
      <c r="L97" s="756"/>
      <c r="M97" s="704"/>
      <c r="N97" s="703"/>
      <c r="O97" s="276"/>
      <c r="P97" s="492"/>
      <c r="Q97" s="493">
        <v>100</v>
      </c>
      <c r="R97" s="496"/>
      <c r="S97" s="135" t="e">
        <f>I101/I99*100</f>
        <v>#DIV/0!</v>
      </c>
    </row>
    <row r="98" spans="1:19" s="488" customFormat="1" ht="10.5" customHeight="1">
      <c r="A98" s="118"/>
      <c r="B98" s="277"/>
      <c r="C98" s="492"/>
      <c r="D98" s="211"/>
      <c r="E98" s="211"/>
      <c r="F98" s="211"/>
      <c r="G98" s="211"/>
      <c r="H98" s="211"/>
      <c r="I98" s="180"/>
      <c r="J98" s="180"/>
      <c r="K98" s="419"/>
      <c r="L98" s="419"/>
      <c r="M98" s="419"/>
      <c r="N98" s="419"/>
      <c r="O98" s="276"/>
      <c r="P98" s="492"/>
      <c r="Q98" s="504"/>
      <c r="R98" s="496"/>
      <c r="S98" s="497"/>
    </row>
    <row r="99" spans="2:18" ht="19.5" customHeight="1">
      <c r="B99" s="277"/>
      <c r="C99" s="505"/>
      <c r="D99" s="298" t="s">
        <v>264</v>
      </c>
      <c r="E99" s="901" t="s">
        <v>833</v>
      </c>
      <c r="F99" s="901"/>
      <c r="G99" s="901"/>
      <c r="H99" s="189"/>
      <c r="I99" s="703"/>
      <c r="J99" s="210" t="s">
        <v>268</v>
      </c>
      <c r="K99" s="509"/>
      <c r="L99" s="419"/>
      <c r="M99" s="419"/>
      <c r="N99" s="419"/>
      <c r="O99" s="276"/>
      <c r="P99" s="505"/>
      <c r="Q99" s="419"/>
      <c r="R99" s="419"/>
    </row>
    <row r="100" spans="2:18" ht="10.5" customHeight="1">
      <c r="B100" s="277"/>
      <c r="C100" s="505"/>
      <c r="D100" s="507"/>
      <c r="E100" s="211"/>
      <c r="F100" s="211"/>
      <c r="G100" s="211"/>
      <c r="H100" s="211"/>
      <c r="I100" s="704"/>
      <c r="J100" s="275"/>
      <c r="K100" s="419"/>
      <c r="L100" s="419"/>
      <c r="M100" s="419"/>
      <c r="N100" s="419"/>
      <c r="O100" s="276"/>
      <c r="P100" s="505"/>
      <c r="Q100" s="419"/>
      <c r="R100" s="419"/>
    </row>
    <row r="101" spans="2:18" ht="19.5" customHeight="1">
      <c r="B101" s="277"/>
      <c r="C101" s="210"/>
      <c r="D101" s="298" t="s">
        <v>264</v>
      </c>
      <c r="E101" s="880" t="s">
        <v>642</v>
      </c>
      <c r="F101" s="880"/>
      <c r="G101" s="880"/>
      <c r="H101" s="189"/>
      <c r="I101" s="703"/>
      <c r="J101" s="210" t="s">
        <v>268</v>
      </c>
      <c r="K101" s="419"/>
      <c r="L101" s="419"/>
      <c r="M101" s="419"/>
      <c r="N101" s="419"/>
      <c r="O101" s="276"/>
      <c r="P101" s="505"/>
      <c r="Q101" s="419"/>
      <c r="R101" s="419"/>
    </row>
    <row r="102" spans="2:18" ht="15.75">
      <c r="B102" s="277"/>
      <c r="C102" s="210"/>
      <c r="D102" s="507"/>
      <c r="E102" s="880"/>
      <c r="F102" s="880"/>
      <c r="G102" s="880"/>
      <c r="H102" s="189"/>
      <c r="I102" s="189"/>
      <c r="J102" s="275"/>
      <c r="K102" s="419"/>
      <c r="L102" s="419"/>
      <c r="M102" s="419"/>
      <c r="N102" s="419"/>
      <c r="O102" s="276"/>
      <c r="P102" s="505"/>
      <c r="Q102" s="419"/>
      <c r="R102" s="419"/>
    </row>
    <row r="103" spans="2:18" ht="10.5" customHeight="1">
      <c r="B103" s="277"/>
      <c r="C103" s="298"/>
      <c r="D103" s="141"/>
      <c r="E103" s="901"/>
      <c r="F103" s="901"/>
      <c r="G103" s="901"/>
      <c r="H103" s="189"/>
      <c r="I103" s="275"/>
      <c r="J103" s="275"/>
      <c r="K103" s="419"/>
      <c r="L103" s="419"/>
      <c r="M103" s="419"/>
      <c r="N103" s="419"/>
      <c r="O103" s="276"/>
      <c r="P103" s="505"/>
      <c r="Q103" s="419"/>
      <c r="R103" s="419"/>
    </row>
    <row r="104" spans="1:19" s="488" customFormat="1" ht="15.75" customHeight="1">
      <c r="A104" s="118"/>
      <c r="B104" s="158"/>
      <c r="C104" s="309" t="s">
        <v>351</v>
      </c>
      <c r="D104" s="880" t="s">
        <v>643</v>
      </c>
      <c r="E104" s="880"/>
      <c r="F104" s="880"/>
      <c r="G104" s="880"/>
      <c r="H104" s="189"/>
      <c r="I104" s="275"/>
      <c r="J104" s="275"/>
      <c r="K104" s="419"/>
      <c r="L104" s="419"/>
      <c r="M104" s="419"/>
      <c r="N104" s="419"/>
      <c r="O104" s="276"/>
      <c r="P104" s="492"/>
      <c r="Q104" s="504"/>
      <c r="R104" s="496"/>
      <c r="S104" s="497"/>
    </row>
    <row r="105" spans="1:19" s="488" customFormat="1" ht="15.75" customHeight="1">
      <c r="A105" s="118"/>
      <c r="B105" s="158"/>
      <c r="C105" s="211"/>
      <c r="D105" s="880"/>
      <c r="E105" s="880"/>
      <c r="F105" s="880"/>
      <c r="G105" s="880"/>
      <c r="H105" s="189"/>
      <c r="I105" s="275"/>
      <c r="J105" s="275"/>
      <c r="K105" s="419"/>
      <c r="L105" s="419"/>
      <c r="M105" s="419"/>
      <c r="N105" s="419"/>
      <c r="O105" s="276"/>
      <c r="P105" s="492"/>
      <c r="Q105" s="419"/>
      <c r="R105" s="419"/>
      <c r="S105" s="133"/>
    </row>
    <row r="106" spans="1:19" s="488" customFormat="1" ht="35.25" customHeight="1">
      <c r="A106" s="118"/>
      <c r="B106" s="158"/>
      <c r="C106" s="211"/>
      <c r="D106" s="880"/>
      <c r="E106" s="880"/>
      <c r="F106" s="880"/>
      <c r="G106" s="880"/>
      <c r="H106" s="189"/>
      <c r="I106" s="275"/>
      <c r="J106" s="275"/>
      <c r="K106" s="419"/>
      <c r="L106" s="419"/>
      <c r="M106" s="419"/>
      <c r="N106" s="419"/>
      <c r="O106" s="276"/>
      <c r="P106" s="492"/>
      <c r="Q106" s="419"/>
      <c r="R106" s="419"/>
      <c r="S106" s="133"/>
    </row>
    <row r="107" spans="1:19" s="488" customFormat="1" ht="10.5" customHeight="1">
      <c r="A107" s="118"/>
      <c r="B107" s="158"/>
      <c r="C107" s="211"/>
      <c r="D107" s="189"/>
      <c r="E107" s="189"/>
      <c r="F107" s="189"/>
      <c r="G107" s="189"/>
      <c r="H107" s="189"/>
      <c r="I107" s="275"/>
      <c r="J107" s="275"/>
      <c r="K107" s="419"/>
      <c r="L107" s="419"/>
      <c r="M107" s="419"/>
      <c r="N107" s="419"/>
      <c r="O107" s="276"/>
      <c r="P107" s="492"/>
      <c r="Q107" s="419"/>
      <c r="R107" s="419"/>
      <c r="S107" s="133"/>
    </row>
    <row r="108" spans="1:19" s="488" customFormat="1" ht="16.5">
      <c r="A108" s="118"/>
      <c r="B108" s="277"/>
      <c r="C108" s="492"/>
      <c r="D108" s="211" t="s">
        <v>644</v>
      </c>
      <c r="E108" s="211"/>
      <c r="F108" s="211"/>
      <c r="G108" s="211"/>
      <c r="H108" s="211"/>
      <c r="I108" s="180"/>
      <c r="J108" s="180"/>
      <c r="K108" s="703"/>
      <c r="L108" s="756"/>
      <c r="M108" s="704"/>
      <c r="N108" s="703"/>
      <c r="O108" s="276"/>
      <c r="P108" s="492"/>
      <c r="Q108" s="493">
        <v>100</v>
      </c>
      <c r="R108" s="496"/>
      <c r="S108" s="135" t="e">
        <f>I112/I110*100</f>
        <v>#DIV/0!</v>
      </c>
    </row>
    <row r="109" spans="1:19" s="488" customFormat="1" ht="10.5" customHeight="1">
      <c r="A109" s="118"/>
      <c r="B109" s="277"/>
      <c r="C109" s="492"/>
      <c r="D109" s="211"/>
      <c r="E109" s="211"/>
      <c r="F109" s="211"/>
      <c r="G109" s="211"/>
      <c r="H109" s="211"/>
      <c r="I109" s="180"/>
      <c r="J109" s="180"/>
      <c r="K109" s="419"/>
      <c r="L109" s="419"/>
      <c r="M109" s="419"/>
      <c r="N109" s="419"/>
      <c r="O109" s="276"/>
      <c r="P109" s="492"/>
      <c r="Q109" s="419"/>
      <c r="R109" s="419"/>
      <c r="S109" s="133"/>
    </row>
    <row r="110" spans="2:18" ht="21" customHeight="1">
      <c r="B110" s="277"/>
      <c r="C110" s="505"/>
      <c r="D110" s="298" t="s">
        <v>264</v>
      </c>
      <c r="E110" s="880" t="s">
        <v>833</v>
      </c>
      <c r="F110" s="880"/>
      <c r="G110" s="880"/>
      <c r="H110" s="209"/>
      <c r="I110" s="703"/>
      <c r="J110" s="210" t="s">
        <v>268</v>
      </c>
      <c r="K110" s="419"/>
      <c r="L110" s="419"/>
      <c r="M110" s="419"/>
      <c r="N110" s="419"/>
      <c r="O110" s="276"/>
      <c r="P110" s="505"/>
      <c r="Q110" s="419"/>
      <c r="R110" s="419"/>
    </row>
    <row r="111" spans="2:18" ht="10.5" customHeight="1">
      <c r="B111" s="277"/>
      <c r="C111" s="505"/>
      <c r="D111" s="505"/>
      <c r="E111" s="510"/>
      <c r="F111" s="510"/>
      <c r="G111" s="510"/>
      <c r="H111" s="510"/>
      <c r="I111" s="767"/>
      <c r="J111" s="224"/>
      <c r="K111" s="419"/>
      <c r="L111" s="419"/>
      <c r="M111" s="419"/>
      <c r="N111" s="419"/>
      <c r="O111" s="276"/>
      <c r="P111" s="505"/>
      <c r="Q111" s="419"/>
      <c r="R111" s="419"/>
    </row>
    <row r="112" spans="2:18" ht="19.5" customHeight="1">
      <c r="B112" s="277"/>
      <c r="C112" s="505"/>
      <c r="D112" s="298" t="s">
        <v>264</v>
      </c>
      <c r="E112" s="880" t="s">
        <v>645</v>
      </c>
      <c r="F112" s="880"/>
      <c r="G112" s="880"/>
      <c r="H112" s="209"/>
      <c r="I112" s="703"/>
      <c r="J112" s="210" t="s">
        <v>268</v>
      </c>
      <c r="K112" s="419"/>
      <c r="L112" s="419"/>
      <c r="M112" s="419"/>
      <c r="N112" s="419"/>
      <c r="O112" s="276"/>
      <c r="P112" s="505"/>
      <c r="Q112" s="419"/>
      <c r="R112" s="419"/>
    </row>
    <row r="113" spans="2:20" ht="15.75">
      <c r="B113" s="277"/>
      <c r="C113" s="298"/>
      <c r="D113" s="505"/>
      <c r="E113" s="880"/>
      <c r="F113" s="880"/>
      <c r="G113" s="880"/>
      <c r="H113" s="209"/>
      <c r="I113" s="189"/>
      <c r="J113" s="275"/>
      <c r="K113" s="419"/>
      <c r="L113" s="419"/>
      <c r="M113" s="419"/>
      <c r="N113" s="419"/>
      <c r="O113" s="276"/>
      <c r="P113" s="505"/>
      <c r="Q113" s="419"/>
      <c r="R113" s="511"/>
      <c r="S113" s="512"/>
      <c r="T113" s="470"/>
    </row>
    <row r="114" spans="2:20" ht="10.5" customHeight="1">
      <c r="B114" s="277"/>
      <c r="C114" s="513"/>
      <c r="D114" s="514"/>
      <c r="E114" s="287"/>
      <c r="F114" s="287"/>
      <c r="G114" s="287"/>
      <c r="H114" s="287"/>
      <c r="I114" s="208"/>
      <c r="J114" s="157"/>
      <c r="K114" s="515"/>
      <c r="L114" s="515"/>
      <c r="M114" s="515"/>
      <c r="N114" s="515"/>
      <c r="O114" s="276"/>
      <c r="P114" s="505"/>
      <c r="Q114" s="419"/>
      <c r="R114" s="511"/>
      <c r="S114" s="512"/>
      <c r="T114" s="470"/>
    </row>
    <row r="115" spans="1:19" s="488" customFormat="1" ht="15.75" customHeight="1">
      <c r="A115" s="118"/>
      <c r="B115" s="158" t="s">
        <v>3</v>
      </c>
      <c r="C115" s="210" t="s">
        <v>439</v>
      </c>
      <c r="D115" s="210"/>
      <c r="E115" s="211"/>
      <c r="F115" s="211"/>
      <c r="G115" s="211"/>
      <c r="H115" s="211"/>
      <c r="I115" s="275"/>
      <c r="J115" s="275"/>
      <c r="K115" s="419"/>
      <c r="L115" s="419"/>
      <c r="M115" s="419"/>
      <c r="N115" s="419"/>
      <c r="O115" s="276"/>
      <c r="P115" s="492"/>
      <c r="Q115" s="419"/>
      <c r="R115" s="419"/>
      <c r="S115" s="133"/>
    </row>
    <row r="116" spans="1:19" s="488" customFormat="1" ht="10.5" customHeight="1">
      <c r="A116" s="118"/>
      <c r="B116" s="277"/>
      <c r="C116" s="492"/>
      <c r="D116" s="492"/>
      <c r="E116" s="211"/>
      <c r="F116" s="211"/>
      <c r="G116" s="211"/>
      <c r="H116" s="211"/>
      <c r="I116" s="180"/>
      <c r="J116" s="180"/>
      <c r="K116" s="419"/>
      <c r="L116" s="419"/>
      <c r="M116" s="419"/>
      <c r="N116" s="419"/>
      <c r="O116" s="276"/>
      <c r="P116" s="492"/>
      <c r="Q116" s="419"/>
      <c r="R116" s="419"/>
      <c r="S116" s="133"/>
    </row>
    <row r="117" spans="2:19" ht="15.75">
      <c r="B117" s="277"/>
      <c r="C117" s="309" t="s">
        <v>224</v>
      </c>
      <c r="D117" s="210" t="s">
        <v>834</v>
      </c>
      <c r="E117" s="211"/>
      <c r="F117" s="211"/>
      <c r="G117" s="211"/>
      <c r="H117" s="211"/>
      <c r="I117" s="506"/>
      <c r="J117" s="275"/>
      <c r="K117" s="703"/>
      <c r="L117" s="742"/>
      <c r="M117" s="704"/>
      <c r="N117" s="703"/>
      <c r="O117" s="125"/>
      <c r="Q117" s="135">
        <v>100</v>
      </c>
      <c r="R117" s="113"/>
      <c r="S117" s="493">
        <f>IF(K117&lt;&gt;"",100,0)</f>
        <v>0</v>
      </c>
    </row>
    <row r="118" spans="2:18" ht="15.75" customHeight="1">
      <c r="B118" s="277"/>
      <c r="C118" s="505"/>
      <c r="D118" s="1052" t="s">
        <v>279</v>
      </c>
      <c r="E118" s="1053"/>
      <c r="F118" s="1053"/>
      <c r="G118" s="1054"/>
      <c r="H118" s="516"/>
      <c r="I118" s="509"/>
      <c r="J118" s="275"/>
      <c r="K118" s="419"/>
      <c r="L118" s="419"/>
      <c r="M118" s="419"/>
      <c r="N118" s="419"/>
      <c r="O118" s="517"/>
      <c r="P118" s="505"/>
      <c r="Q118" s="419"/>
      <c r="R118" s="419"/>
    </row>
    <row r="119" spans="2:18" ht="15.75">
      <c r="B119" s="277"/>
      <c r="C119" s="187"/>
      <c r="D119" s="1055"/>
      <c r="E119" s="1056"/>
      <c r="F119" s="1056"/>
      <c r="G119" s="1057"/>
      <c r="H119" s="516"/>
      <c r="I119" s="509"/>
      <c r="J119" s="275"/>
      <c r="K119" s="419"/>
      <c r="L119" s="419"/>
      <c r="M119" s="419"/>
      <c r="N119" s="419"/>
      <c r="O119" s="517"/>
      <c r="P119" s="505"/>
      <c r="Q119" s="419"/>
      <c r="R119" s="419"/>
    </row>
    <row r="120" spans="2:18" ht="15.75">
      <c r="B120" s="277"/>
      <c r="C120" s="187"/>
      <c r="D120" s="1058"/>
      <c r="E120" s="1059"/>
      <c r="F120" s="1059"/>
      <c r="G120" s="1060"/>
      <c r="H120" s="516"/>
      <c r="I120" s="509"/>
      <c r="J120" s="275"/>
      <c r="K120" s="419"/>
      <c r="L120" s="419"/>
      <c r="M120" s="419"/>
      <c r="N120" s="419"/>
      <c r="O120" s="517"/>
      <c r="P120" s="505"/>
      <c r="Q120" s="419"/>
      <c r="R120" s="419"/>
    </row>
    <row r="121" spans="2:18" ht="10.5" customHeight="1">
      <c r="B121" s="299"/>
      <c r="C121" s="477"/>
      <c r="D121" s="518"/>
      <c r="E121" s="518"/>
      <c r="F121" s="518"/>
      <c r="G121" s="518"/>
      <c r="H121" s="519"/>
      <c r="I121" s="520"/>
      <c r="J121" s="320"/>
      <c r="K121" s="499"/>
      <c r="L121" s="499"/>
      <c r="M121" s="499"/>
      <c r="N121" s="499"/>
      <c r="O121" s="521"/>
      <c r="P121" s="505"/>
      <c r="Q121" s="419"/>
      <c r="R121" s="419"/>
    </row>
    <row r="122" spans="2:18" ht="10.5" customHeight="1">
      <c r="B122" s="305"/>
      <c r="C122" s="522"/>
      <c r="D122" s="253"/>
      <c r="E122" s="253"/>
      <c r="F122" s="253"/>
      <c r="G122" s="253"/>
      <c r="H122" s="253"/>
      <c r="I122" s="523"/>
      <c r="J122" s="524"/>
      <c r="K122" s="501"/>
      <c r="L122" s="501"/>
      <c r="M122" s="501"/>
      <c r="N122" s="501"/>
      <c r="O122" s="525"/>
      <c r="P122" s="505"/>
      <c r="Q122" s="419"/>
      <c r="R122" s="419"/>
    </row>
    <row r="123" spans="2:19" ht="20.25" customHeight="1">
      <c r="B123" s="277"/>
      <c r="C123" s="309" t="s">
        <v>88</v>
      </c>
      <c r="D123" s="210" t="s">
        <v>280</v>
      </c>
      <c r="E123" s="211"/>
      <c r="F123" s="211"/>
      <c r="G123" s="211"/>
      <c r="H123" s="211"/>
      <c r="I123" s="506"/>
      <c r="J123" s="275"/>
      <c r="K123" s="419"/>
      <c r="L123" s="419"/>
      <c r="M123" s="419"/>
      <c r="N123" s="419"/>
      <c r="O123" s="517"/>
      <c r="P123" s="505"/>
      <c r="Q123" s="504"/>
      <c r="R123" s="496"/>
      <c r="S123" s="497"/>
    </row>
    <row r="124" spans="2:19" ht="10.5" customHeight="1">
      <c r="B124" s="277"/>
      <c r="C124" s="309"/>
      <c r="D124" s="210"/>
      <c r="E124" s="211"/>
      <c r="F124" s="211"/>
      <c r="G124" s="211"/>
      <c r="H124" s="211"/>
      <c r="I124" s="506"/>
      <c r="J124" s="275"/>
      <c r="K124" s="419"/>
      <c r="L124" s="419"/>
      <c r="M124" s="419"/>
      <c r="N124" s="419"/>
      <c r="O124" s="517"/>
      <c r="P124" s="505"/>
      <c r="Q124" s="504"/>
      <c r="R124" s="496"/>
      <c r="S124" s="497"/>
    </row>
    <row r="125" spans="2:19" ht="19.5" customHeight="1">
      <c r="B125" s="277"/>
      <c r="C125" s="210"/>
      <c r="D125" s="210" t="s">
        <v>835</v>
      </c>
      <c r="E125" s="211"/>
      <c r="F125" s="211"/>
      <c r="G125" s="211"/>
      <c r="H125" s="211"/>
      <c r="I125" s="506"/>
      <c r="J125" s="275"/>
      <c r="K125" s="703"/>
      <c r="L125" s="756"/>
      <c r="M125" s="704"/>
      <c r="N125" s="703"/>
      <c r="O125" s="276"/>
      <c r="P125" s="492"/>
      <c r="Q125" s="493">
        <v>100</v>
      </c>
      <c r="R125" s="496"/>
      <c r="S125" s="135" t="e">
        <f>I130/I127*100</f>
        <v>#DIV/0!</v>
      </c>
    </row>
    <row r="126" spans="2:18" ht="10.5" customHeight="1">
      <c r="B126" s="277"/>
      <c r="C126" s="210"/>
      <c r="D126" s="210"/>
      <c r="E126" s="211"/>
      <c r="F126" s="211"/>
      <c r="G126" s="211"/>
      <c r="H126" s="211"/>
      <c r="I126" s="506"/>
      <c r="J126" s="275"/>
      <c r="K126" s="419"/>
      <c r="L126" s="419"/>
      <c r="M126" s="419"/>
      <c r="N126" s="419"/>
      <c r="O126" s="517"/>
      <c r="P126" s="505"/>
      <c r="Q126" s="419"/>
      <c r="R126" s="419"/>
    </row>
    <row r="127" spans="2:18" ht="15.75" customHeight="1">
      <c r="B127" s="277"/>
      <c r="C127" s="505"/>
      <c r="D127" s="298" t="s">
        <v>264</v>
      </c>
      <c r="E127" s="880" t="s">
        <v>836</v>
      </c>
      <c r="F127" s="880"/>
      <c r="G127" s="880"/>
      <c r="H127" s="211"/>
      <c r="I127" s="703"/>
      <c r="J127" s="210" t="s">
        <v>268</v>
      </c>
      <c r="K127" s="419"/>
      <c r="L127" s="419"/>
      <c r="M127" s="419"/>
      <c r="N127" s="419"/>
      <c r="O127" s="517"/>
      <c r="P127" s="505"/>
      <c r="Q127" s="419"/>
      <c r="R127" s="419"/>
    </row>
    <row r="128" spans="2:18" ht="15.75" customHeight="1">
      <c r="B128" s="277"/>
      <c r="C128" s="505"/>
      <c r="D128" s="298"/>
      <c r="E128" s="880"/>
      <c r="F128" s="880"/>
      <c r="G128" s="880"/>
      <c r="H128" s="211"/>
      <c r="I128" s="704"/>
      <c r="J128" s="210"/>
      <c r="K128" s="419"/>
      <c r="L128" s="419"/>
      <c r="M128" s="419"/>
      <c r="N128" s="419"/>
      <c r="O128" s="517"/>
      <c r="P128" s="505"/>
      <c r="Q128" s="419"/>
      <c r="R128" s="419"/>
    </row>
    <row r="129" spans="2:18" ht="10.5" customHeight="1">
      <c r="B129" s="277"/>
      <c r="C129" s="505"/>
      <c r="D129" s="298"/>
      <c r="E129" s="211"/>
      <c r="F129" s="211"/>
      <c r="G129" s="211"/>
      <c r="H129" s="211"/>
      <c r="I129" s="704"/>
      <c r="J129" s="210"/>
      <c r="K129" s="419"/>
      <c r="L129" s="419"/>
      <c r="M129" s="419"/>
      <c r="N129" s="419"/>
      <c r="O129" s="517"/>
      <c r="P129" s="505"/>
      <c r="Q129" s="419"/>
      <c r="R129" s="419"/>
    </row>
    <row r="130" spans="2:18" ht="20.25" customHeight="1">
      <c r="B130" s="277"/>
      <c r="C130" s="505"/>
      <c r="D130" s="298" t="s">
        <v>264</v>
      </c>
      <c r="E130" s="880" t="s">
        <v>837</v>
      </c>
      <c r="F130" s="880"/>
      <c r="G130" s="880"/>
      <c r="H130" s="189"/>
      <c r="I130" s="703"/>
      <c r="J130" s="210" t="s">
        <v>268</v>
      </c>
      <c r="K130" s="419"/>
      <c r="L130" s="419"/>
      <c r="M130" s="419"/>
      <c r="N130" s="419"/>
      <c r="O130" s="517"/>
      <c r="P130" s="505"/>
      <c r="Q130" s="419"/>
      <c r="R130" s="419"/>
    </row>
    <row r="131" spans="2:18" ht="15.75">
      <c r="B131" s="277"/>
      <c r="C131" s="507"/>
      <c r="D131" s="189"/>
      <c r="E131" s="880"/>
      <c r="F131" s="880"/>
      <c r="G131" s="880"/>
      <c r="H131" s="189"/>
      <c r="I131" s="275"/>
      <c r="J131" s="275"/>
      <c r="K131" s="419"/>
      <c r="L131" s="419"/>
      <c r="M131" s="419"/>
      <c r="N131" s="419"/>
      <c r="O131" s="517"/>
      <c r="P131" s="505"/>
      <c r="Q131" s="419"/>
      <c r="R131" s="419"/>
    </row>
    <row r="132" spans="2:18" ht="10.5" customHeight="1">
      <c r="B132" s="277"/>
      <c r="C132" s="507"/>
      <c r="D132" s="189"/>
      <c r="E132" s="210"/>
      <c r="F132" s="210"/>
      <c r="G132" s="189"/>
      <c r="H132" s="189"/>
      <c r="I132" s="275"/>
      <c r="J132" s="275"/>
      <c r="K132" s="419"/>
      <c r="L132" s="419"/>
      <c r="M132" s="419"/>
      <c r="N132" s="419"/>
      <c r="O132" s="517"/>
      <c r="P132" s="505"/>
      <c r="Q132" s="419"/>
      <c r="R132" s="419"/>
    </row>
    <row r="133" spans="2:19" ht="15.75">
      <c r="B133" s="277"/>
      <c r="C133" s="309" t="s">
        <v>91</v>
      </c>
      <c r="D133" s="211" t="s">
        <v>386</v>
      </c>
      <c r="E133" s="211"/>
      <c r="F133" s="211"/>
      <c r="G133" s="211"/>
      <c r="H133" s="211"/>
      <c r="I133" s="275"/>
      <c r="J133" s="275"/>
      <c r="K133" s="419"/>
      <c r="L133" s="419"/>
      <c r="M133" s="419"/>
      <c r="N133" s="419"/>
      <c r="O133" s="517"/>
      <c r="P133" s="505"/>
      <c r="Q133" s="504"/>
      <c r="R133" s="496"/>
      <c r="S133" s="497"/>
    </row>
    <row r="134" spans="2:19" ht="10.5" customHeight="1">
      <c r="B134" s="277"/>
      <c r="C134" s="309"/>
      <c r="D134" s="211"/>
      <c r="E134" s="211"/>
      <c r="F134" s="211"/>
      <c r="G134" s="211"/>
      <c r="H134" s="211"/>
      <c r="I134" s="275"/>
      <c r="J134" s="275"/>
      <c r="K134" s="419"/>
      <c r="L134" s="419"/>
      <c r="M134" s="419"/>
      <c r="N134" s="419"/>
      <c r="O134" s="517"/>
      <c r="P134" s="505"/>
      <c r="Q134" s="504"/>
      <c r="R134" s="496"/>
      <c r="S134" s="497"/>
    </row>
    <row r="135" spans="2:19" ht="15.75">
      <c r="B135" s="277"/>
      <c r="C135" s="211"/>
      <c r="D135" s="880" t="s">
        <v>838</v>
      </c>
      <c r="E135" s="880"/>
      <c r="F135" s="880"/>
      <c r="G135" s="880"/>
      <c r="H135" s="211"/>
      <c r="I135" s="275"/>
      <c r="J135" s="275"/>
      <c r="K135" s="703"/>
      <c r="L135" s="756"/>
      <c r="M135" s="704"/>
      <c r="N135" s="703"/>
      <c r="O135" s="276"/>
      <c r="P135" s="492"/>
      <c r="Q135" s="493">
        <v>100</v>
      </c>
      <c r="R135" s="496"/>
      <c r="S135" s="135" t="e">
        <f>I141/I138*100</f>
        <v>#DIV/0!</v>
      </c>
    </row>
    <row r="136" spans="2:18" ht="15.75">
      <c r="B136" s="277"/>
      <c r="C136" s="211"/>
      <c r="D136" s="880"/>
      <c r="E136" s="880"/>
      <c r="F136" s="880"/>
      <c r="G136" s="880"/>
      <c r="H136" s="211"/>
      <c r="I136" s="275"/>
      <c r="J136" s="275"/>
      <c r="K136" s="419"/>
      <c r="L136" s="419"/>
      <c r="M136" s="419"/>
      <c r="N136" s="419"/>
      <c r="O136" s="517"/>
      <c r="P136" s="505"/>
      <c r="Q136" s="419"/>
      <c r="R136" s="419"/>
    </row>
    <row r="137" spans="2:18" ht="10.5" customHeight="1">
      <c r="B137" s="277"/>
      <c r="C137" s="211"/>
      <c r="D137" s="211"/>
      <c r="E137" s="211"/>
      <c r="F137" s="211"/>
      <c r="G137" s="211"/>
      <c r="H137" s="211"/>
      <c r="I137" s="275"/>
      <c r="J137" s="275"/>
      <c r="K137" s="419"/>
      <c r="L137" s="419"/>
      <c r="M137" s="419"/>
      <c r="N137" s="419"/>
      <c r="O137" s="517"/>
      <c r="P137" s="505"/>
      <c r="Q137" s="419"/>
      <c r="R137" s="419"/>
    </row>
    <row r="138" spans="2:18" ht="20.25" customHeight="1">
      <c r="B138" s="277"/>
      <c r="C138" s="505"/>
      <c r="D138" s="298" t="s">
        <v>264</v>
      </c>
      <c r="E138" s="880" t="s">
        <v>836</v>
      </c>
      <c r="F138" s="880"/>
      <c r="G138" s="880"/>
      <c r="H138" s="141"/>
      <c r="I138" s="703"/>
      <c r="J138" s="210" t="s">
        <v>268</v>
      </c>
      <c r="K138" s="419"/>
      <c r="L138" s="419"/>
      <c r="M138" s="419"/>
      <c r="N138" s="419"/>
      <c r="O138" s="517"/>
      <c r="P138" s="505"/>
      <c r="Q138" s="419"/>
      <c r="R138" s="419"/>
    </row>
    <row r="139" spans="2:18" ht="17.25" customHeight="1">
      <c r="B139" s="277"/>
      <c r="C139" s="505"/>
      <c r="D139" s="298"/>
      <c r="E139" s="880"/>
      <c r="F139" s="880"/>
      <c r="G139" s="880"/>
      <c r="H139" s="141"/>
      <c r="I139" s="704"/>
      <c r="J139" s="210"/>
      <c r="K139" s="419"/>
      <c r="L139" s="419"/>
      <c r="M139" s="419"/>
      <c r="N139" s="419"/>
      <c r="O139" s="517"/>
      <c r="P139" s="505"/>
      <c r="Q139" s="419"/>
      <c r="R139" s="419"/>
    </row>
    <row r="140" spans="2:18" ht="10.5" customHeight="1">
      <c r="B140" s="277"/>
      <c r="C140" s="505"/>
      <c r="D140" s="298"/>
      <c r="E140" s="141"/>
      <c r="F140" s="141"/>
      <c r="G140" s="141"/>
      <c r="H140" s="141"/>
      <c r="I140" s="751"/>
      <c r="J140" s="211"/>
      <c r="K140" s="419"/>
      <c r="L140" s="419"/>
      <c r="M140" s="419"/>
      <c r="N140" s="419"/>
      <c r="O140" s="517"/>
      <c r="P140" s="505"/>
      <c r="Q140" s="419"/>
      <c r="R140" s="419"/>
    </row>
    <row r="141" spans="2:18" ht="21" customHeight="1">
      <c r="B141" s="277"/>
      <c r="C141" s="505"/>
      <c r="D141" s="298" t="s">
        <v>264</v>
      </c>
      <c r="E141" s="880" t="s">
        <v>839</v>
      </c>
      <c r="F141" s="880"/>
      <c r="G141" s="880"/>
      <c r="H141" s="189"/>
      <c r="I141" s="703"/>
      <c r="J141" s="210" t="s">
        <v>268</v>
      </c>
      <c r="K141" s="419"/>
      <c r="L141" s="419"/>
      <c r="M141" s="419"/>
      <c r="N141" s="419"/>
      <c r="O141" s="517"/>
      <c r="P141" s="505"/>
      <c r="Q141" s="419"/>
      <c r="R141" s="419"/>
    </row>
    <row r="142" spans="2:18" ht="27" customHeight="1">
      <c r="B142" s="277"/>
      <c r="C142" s="210"/>
      <c r="D142" s="141"/>
      <c r="E142" s="880"/>
      <c r="F142" s="880"/>
      <c r="G142" s="880"/>
      <c r="H142" s="189"/>
      <c r="I142" s="189"/>
      <c r="J142" s="211"/>
      <c r="K142" s="419"/>
      <c r="L142" s="419"/>
      <c r="M142" s="419"/>
      <c r="N142" s="419"/>
      <c r="O142" s="517"/>
      <c r="P142" s="505"/>
      <c r="Q142" s="419"/>
      <c r="R142" s="419"/>
    </row>
    <row r="143" spans="2:18" ht="10.5" customHeight="1">
      <c r="B143" s="277"/>
      <c r="C143" s="298"/>
      <c r="D143" s="209"/>
      <c r="E143" s="209"/>
      <c r="F143" s="209"/>
      <c r="G143" s="209"/>
      <c r="H143" s="209"/>
      <c r="I143" s="506"/>
      <c r="J143" s="275"/>
      <c r="K143" s="419"/>
      <c r="L143" s="419"/>
      <c r="M143" s="419"/>
      <c r="N143" s="419"/>
      <c r="O143" s="517"/>
      <c r="P143" s="505"/>
      <c r="Q143" s="419"/>
      <c r="R143" s="419"/>
    </row>
    <row r="144" spans="2:19" ht="15.75">
      <c r="B144" s="277"/>
      <c r="C144" s="297" t="s">
        <v>163</v>
      </c>
      <c r="D144" s="880" t="s">
        <v>840</v>
      </c>
      <c r="E144" s="880"/>
      <c r="F144" s="880"/>
      <c r="G144" s="880"/>
      <c r="H144" s="211"/>
      <c r="I144" s="211"/>
      <c r="J144" s="211"/>
      <c r="K144" s="490"/>
      <c r="L144" s="490"/>
      <c r="M144" s="490"/>
      <c r="N144" s="490"/>
      <c r="O144" s="517"/>
      <c r="P144" s="505"/>
      <c r="Q144" s="504"/>
      <c r="R144" s="496"/>
      <c r="S144" s="508"/>
    </row>
    <row r="145" spans="2:19" ht="15.75">
      <c r="B145" s="277"/>
      <c r="C145" s="297"/>
      <c r="D145" s="880"/>
      <c r="E145" s="880"/>
      <c r="F145" s="880"/>
      <c r="G145" s="880"/>
      <c r="H145" s="211"/>
      <c r="I145" s="211"/>
      <c r="J145" s="211"/>
      <c r="K145" s="490"/>
      <c r="L145" s="490"/>
      <c r="M145" s="490"/>
      <c r="N145" s="490"/>
      <c r="O145" s="517"/>
      <c r="P145" s="505"/>
      <c r="Q145" s="504"/>
      <c r="R145" s="496"/>
      <c r="S145" s="508"/>
    </row>
    <row r="146" spans="2:19" ht="10.5" customHeight="1">
      <c r="B146" s="277"/>
      <c r="C146" s="297"/>
      <c r="D146" s="189"/>
      <c r="E146" s="189"/>
      <c r="F146" s="189"/>
      <c r="G146" s="189"/>
      <c r="H146" s="211"/>
      <c r="I146" s="211"/>
      <c r="J146" s="211"/>
      <c r="K146" s="490"/>
      <c r="L146" s="490"/>
      <c r="M146" s="490"/>
      <c r="N146" s="490"/>
      <c r="O146" s="517"/>
      <c r="P146" s="505"/>
      <c r="Q146" s="504"/>
      <c r="R146" s="496"/>
      <c r="S146" s="508"/>
    </row>
    <row r="147" spans="2:19" ht="15.75" customHeight="1">
      <c r="B147" s="277"/>
      <c r="C147" s="1061" t="s">
        <v>841</v>
      </c>
      <c r="D147" s="1062"/>
      <c r="E147" s="880" t="s">
        <v>842</v>
      </c>
      <c r="F147" s="880"/>
      <c r="G147" s="880"/>
      <c r="H147" s="211"/>
      <c r="I147" s="211"/>
      <c r="J147" s="211"/>
      <c r="K147" s="703"/>
      <c r="L147" s="742"/>
      <c r="M147" s="704"/>
      <c r="N147" s="703"/>
      <c r="O147" s="125"/>
      <c r="Q147" s="135">
        <v>100</v>
      </c>
      <c r="R147" s="113"/>
      <c r="S147" s="493">
        <f>IF(K147&lt;&gt;"",100,0)</f>
        <v>0</v>
      </c>
    </row>
    <row r="148" spans="2:19" ht="15.75">
      <c r="B148" s="277"/>
      <c r="C148" s="526"/>
      <c r="D148" s="472"/>
      <c r="E148" s="880"/>
      <c r="F148" s="880"/>
      <c r="G148" s="880"/>
      <c r="H148" s="211"/>
      <c r="I148" s="211"/>
      <c r="J148" s="211"/>
      <c r="K148" s="769"/>
      <c r="L148" s="769"/>
      <c r="M148" s="769"/>
      <c r="N148" s="769"/>
      <c r="O148" s="517"/>
      <c r="P148" s="505"/>
      <c r="Q148" s="504"/>
      <c r="R148" s="496"/>
      <c r="S148" s="508"/>
    </row>
    <row r="149" spans="2:18" ht="10.5" customHeight="1">
      <c r="B149" s="277"/>
      <c r="C149" s="211"/>
      <c r="D149" s="211"/>
      <c r="E149" s="211"/>
      <c r="F149" s="211"/>
      <c r="G149" s="211"/>
      <c r="H149" s="211"/>
      <c r="I149" s="211"/>
      <c r="J149" s="211"/>
      <c r="K149" s="769"/>
      <c r="L149" s="769"/>
      <c r="M149" s="769"/>
      <c r="N149" s="769"/>
      <c r="O149" s="517"/>
      <c r="P149" s="505"/>
      <c r="Q149" s="419"/>
      <c r="R149" s="419"/>
    </row>
    <row r="150" spans="2:19" ht="15.75" customHeight="1">
      <c r="B150" s="277"/>
      <c r="C150" s="1061" t="s">
        <v>843</v>
      </c>
      <c r="D150" s="1062"/>
      <c r="E150" s="901" t="s">
        <v>844</v>
      </c>
      <c r="F150" s="901"/>
      <c r="G150" s="901"/>
      <c r="H150" s="141"/>
      <c r="I150" s="211"/>
      <c r="J150" s="211"/>
      <c r="K150" s="703"/>
      <c r="L150" s="742"/>
      <c r="M150" s="704"/>
      <c r="N150" s="703"/>
      <c r="O150" s="125"/>
      <c r="Q150" s="135">
        <v>100</v>
      </c>
      <c r="R150" s="113"/>
      <c r="S150" s="493">
        <f>IF(K150&lt;&gt;"",100,0)</f>
        <v>0</v>
      </c>
    </row>
    <row r="151" spans="2:18" ht="10.5" customHeight="1">
      <c r="B151" s="277"/>
      <c r="C151" s="526"/>
      <c r="D151" s="472"/>
      <c r="E151" s="141"/>
      <c r="F151" s="141"/>
      <c r="G151" s="141"/>
      <c r="H151" s="141"/>
      <c r="I151" s="211"/>
      <c r="J151" s="211"/>
      <c r="K151" s="490"/>
      <c r="L151" s="490"/>
      <c r="M151" s="490"/>
      <c r="N151" s="490"/>
      <c r="O151" s="517"/>
      <c r="P151" s="505"/>
      <c r="Q151" s="419"/>
      <c r="R151" s="419"/>
    </row>
    <row r="152" spans="1:19" s="488" customFormat="1" ht="15.75" customHeight="1">
      <c r="A152" s="118"/>
      <c r="B152" s="158"/>
      <c r="C152" s="314"/>
      <c r="D152" s="315"/>
      <c r="E152" s="211"/>
      <c r="F152" s="211"/>
      <c r="G152" s="211"/>
      <c r="H152" s="211"/>
      <c r="I152" s="115"/>
      <c r="J152" s="864" t="s">
        <v>369</v>
      </c>
      <c r="K152" s="864"/>
      <c r="L152" s="864"/>
      <c r="M152" s="508"/>
      <c r="N152" s="508">
        <f>Q152</f>
        <v>2600</v>
      </c>
      <c r="O152" s="365"/>
      <c r="P152" s="460"/>
      <c r="Q152" s="388">
        <f>SUM(Q23:Q150)</f>
        <v>2600</v>
      </c>
      <c r="R152" s="527"/>
      <c r="S152" s="388" t="e">
        <f>SUM(S23:S150)</f>
        <v>#DIV/0!</v>
      </c>
    </row>
    <row r="153" spans="1:19" s="488" customFormat="1" ht="10.5" customHeight="1">
      <c r="A153" s="118"/>
      <c r="B153" s="317"/>
      <c r="C153" s="318"/>
      <c r="D153" s="319"/>
      <c r="E153" s="300"/>
      <c r="F153" s="300"/>
      <c r="G153" s="300"/>
      <c r="H153" s="300"/>
      <c r="I153" s="381"/>
      <c r="J153" s="381"/>
      <c r="K153" s="528"/>
      <c r="L153" s="528"/>
      <c r="M153" s="528"/>
      <c r="N153" s="528"/>
      <c r="O153" s="529"/>
      <c r="P153" s="460"/>
      <c r="Q153" s="508"/>
      <c r="R153" s="508"/>
      <c r="S153" s="508"/>
    </row>
    <row r="154" spans="1:19" s="488" customFormat="1" ht="10.5" customHeight="1">
      <c r="A154" s="118"/>
      <c r="B154" s="321"/>
      <c r="C154" s="253"/>
      <c r="D154" s="322"/>
      <c r="E154" s="253"/>
      <c r="F154" s="253"/>
      <c r="G154" s="253"/>
      <c r="H154" s="253"/>
      <c r="I154" s="253"/>
      <c r="J154" s="253"/>
      <c r="K154" s="530"/>
      <c r="L154" s="530"/>
      <c r="M154" s="530"/>
      <c r="N154" s="531"/>
      <c r="O154" s="308"/>
      <c r="P154" s="492"/>
      <c r="Q154" s="419"/>
      <c r="R154" s="419"/>
      <c r="S154" s="133"/>
    </row>
    <row r="155" spans="1:19" s="488" customFormat="1" ht="15.75" customHeight="1">
      <c r="A155" s="118"/>
      <c r="B155" s="158" t="s">
        <v>654</v>
      </c>
      <c r="C155" s="250"/>
      <c r="D155" s="291"/>
      <c r="E155" s="250"/>
      <c r="F155" s="250"/>
      <c r="G155" s="250"/>
      <c r="H155" s="250"/>
      <c r="I155" s="250"/>
      <c r="J155" s="250"/>
      <c r="K155" s="532"/>
      <c r="L155" s="532"/>
      <c r="M155" s="532"/>
      <c r="N155" s="533"/>
      <c r="O155" s="276"/>
      <c r="P155" s="492"/>
      <c r="Q155" s="419"/>
      <c r="R155" s="419"/>
      <c r="S155" s="133"/>
    </row>
    <row r="156" spans="1:19" s="488" customFormat="1" ht="10.5" customHeight="1">
      <c r="A156" s="118"/>
      <c r="B156" s="277"/>
      <c r="C156" s="250"/>
      <c r="D156" s="534"/>
      <c r="E156" s="250"/>
      <c r="F156" s="250"/>
      <c r="G156" s="250"/>
      <c r="H156" s="250"/>
      <c r="I156" s="289"/>
      <c r="J156" s="289"/>
      <c r="K156" s="532"/>
      <c r="L156" s="532"/>
      <c r="M156" s="532"/>
      <c r="N156" s="533"/>
      <c r="O156" s="276"/>
      <c r="P156" s="492"/>
      <c r="Q156" s="419"/>
      <c r="R156" s="419"/>
      <c r="S156" s="133"/>
    </row>
    <row r="157" spans="1:19" s="488" customFormat="1" ht="21" customHeight="1">
      <c r="A157" s="118"/>
      <c r="B157" s="277" t="s">
        <v>4</v>
      </c>
      <c r="C157" s="291" t="s">
        <v>438</v>
      </c>
      <c r="D157" s="291"/>
      <c r="E157" s="534"/>
      <c r="F157" s="534"/>
      <c r="G157" s="283"/>
      <c r="H157" s="283"/>
      <c r="I157" s="250"/>
      <c r="J157" s="250"/>
      <c r="K157" s="702">
        <f>K158+K163</f>
        <v>0</v>
      </c>
      <c r="L157" s="535"/>
      <c r="M157" s="533" t="s">
        <v>268</v>
      </c>
      <c r="N157" s="120"/>
      <c r="O157" s="276"/>
      <c r="P157" s="492"/>
      <c r="Q157" s="419"/>
      <c r="R157" s="419"/>
      <c r="S157" s="133"/>
    </row>
    <row r="158" spans="1:19" s="488" customFormat="1" ht="15.75" customHeight="1">
      <c r="A158" s="118"/>
      <c r="B158" s="277"/>
      <c r="C158" s="291" t="s">
        <v>8</v>
      </c>
      <c r="D158" s="250" t="s">
        <v>923</v>
      </c>
      <c r="E158" s="534"/>
      <c r="F158" s="534"/>
      <c r="G158" s="534"/>
      <c r="H158" s="534"/>
      <c r="I158" s="250"/>
      <c r="J158" s="250"/>
      <c r="K158" s="702">
        <f>SUM(K159:K161)</f>
        <v>0</v>
      </c>
      <c r="L158" s="535"/>
      <c r="M158" s="533" t="s">
        <v>268</v>
      </c>
      <c r="N158" s="120"/>
      <c r="O158" s="276"/>
      <c r="P158" s="492"/>
      <c r="Q158" s="419"/>
      <c r="R158" s="419"/>
      <c r="S158" s="133"/>
    </row>
    <row r="159" spans="1:19" s="488" customFormat="1" ht="21" customHeight="1">
      <c r="A159" s="118"/>
      <c r="B159" s="277"/>
      <c r="C159" s="1063" t="s">
        <v>104</v>
      </c>
      <c r="D159" s="1063"/>
      <c r="E159" s="250" t="s">
        <v>266</v>
      </c>
      <c r="F159" s="250"/>
      <c r="G159" s="534"/>
      <c r="H159" s="534"/>
      <c r="I159" s="250"/>
      <c r="J159" s="250"/>
      <c r="K159" s="736"/>
      <c r="L159" s="535"/>
      <c r="M159" s="533" t="s">
        <v>268</v>
      </c>
      <c r="N159" s="120"/>
      <c r="O159" s="276"/>
      <c r="P159" s="492"/>
      <c r="Q159" s="419"/>
      <c r="R159" s="419"/>
      <c r="S159" s="133"/>
    </row>
    <row r="160" spans="1:19" s="488" customFormat="1" ht="21" customHeight="1">
      <c r="A160" s="118"/>
      <c r="B160" s="277"/>
      <c r="C160" s="1062" t="s">
        <v>105</v>
      </c>
      <c r="D160" s="1062"/>
      <c r="E160" s="250" t="s">
        <v>918</v>
      </c>
      <c r="F160" s="250"/>
      <c r="G160" s="534"/>
      <c r="H160" s="534"/>
      <c r="I160" s="250"/>
      <c r="J160" s="250"/>
      <c r="K160" s="736"/>
      <c r="L160" s="535"/>
      <c r="M160" s="533" t="s">
        <v>268</v>
      </c>
      <c r="N160" s="120"/>
      <c r="O160" s="276"/>
      <c r="P160" s="492"/>
      <c r="Q160" s="419"/>
      <c r="R160" s="419"/>
      <c r="S160" s="133"/>
    </row>
    <row r="161" spans="1:19" s="488" customFormat="1" ht="21" customHeight="1">
      <c r="A161" s="118"/>
      <c r="B161" s="277"/>
      <c r="C161" s="1062" t="s">
        <v>365</v>
      </c>
      <c r="D161" s="1062"/>
      <c r="E161" s="211" t="s">
        <v>269</v>
      </c>
      <c r="F161" s="211"/>
      <c r="G161" s="492"/>
      <c r="H161" s="492"/>
      <c r="I161" s="211"/>
      <c r="J161" s="211"/>
      <c r="K161" s="736"/>
      <c r="L161" s="535"/>
      <c r="M161" s="491" t="s">
        <v>268</v>
      </c>
      <c r="N161" s="120"/>
      <c r="O161" s="276"/>
      <c r="P161" s="492"/>
      <c r="Q161" s="419"/>
      <c r="R161" s="419"/>
      <c r="S161" s="133"/>
    </row>
    <row r="162" spans="1:19" s="488" customFormat="1" ht="10.5" customHeight="1">
      <c r="A162" s="118"/>
      <c r="B162" s="277"/>
      <c r="C162" s="472"/>
      <c r="D162" s="472"/>
      <c r="E162" s="211"/>
      <c r="F162" s="211"/>
      <c r="G162" s="492"/>
      <c r="H162" s="492"/>
      <c r="I162" s="211"/>
      <c r="J162" s="211"/>
      <c r="K162" s="737"/>
      <c r="L162" s="532"/>
      <c r="M162" s="491"/>
      <c r="N162" s="120"/>
      <c r="O162" s="276"/>
      <c r="P162" s="492"/>
      <c r="Q162" s="419"/>
      <c r="R162" s="419"/>
      <c r="S162" s="133"/>
    </row>
    <row r="163" spans="1:19" s="488" customFormat="1" ht="15.75" customHeight="1">
      <c r="A163" s="118"/>
      <c r="B163" s="277"/>
      <c r="C163" s="210" t="s">
        <v>9</v>
      </c>
      <c r="D163" s="211" t="s">
        <v>924</v>
      </c>
      <c r="E163" s="492"/>
      <c r="F163" s="492"/>
      <c r="G163" s="279"/>
      <c r="H163" s="279"/>
      <c r="I163" s="211"/>
      <c r="J163" s="211"/>
      <c r="K163" s="702">
        <f>SUM(K164:K167)</f>
        <v>0</v>
      </c>
      <c r="L163" s="535"/>
      <c r="M163" s="533" t="s">
        <v>268</v>
      </c>
      <c r="N163" s="120"/>
      <c r="O163" s="276"/>
      <c r="P163" s="492"/>
      <c r="Q163" s="419"/>
      <c r="R163" s="419"/>
      <c r="S163" s="133"/>
    </row>
    <row r="164" spans="1:19" s="488" customFormat="1" ht="21.75" customHeight="1">
      <c r="A164" s="118"/>
      <c r="B164" s="277"/>
      <c r="C164" s="1062" t="s">
        <v>111</v>
      </c>
      <c r="D164" s="1064"/>
      <c r="E164" s="211" t="s">
        <v>919</v>
      </c>
      <c r="F164" s="211"/>
      <c r="G164" s="279"/>
      <c r="H164" s="279"/>
      <c r="I164" s="211"/>
      <c r="J164" s="211"/>
      <c r="K164" s="738"/>
      <c r="L164" s="535"/>
      <c r="M164" s="491" t="s">
        <v>268</v>
      </c>
      <c r="N164" s="120"/>
      <c r="O164" s="276"/>
      <c r="P164" s="492"/>
      <c r="Q164" s="419"/>
      <c r="R164" s="419"/>
      <c r="S164" s="133"/>
    </row>
    <row r="165" spans="1:19" s="488" customFormat="1" ht="21" customHeight="1">
      <c r="A165" s="118"/>
      <c r="B165" s="277"/>
      <c r="C165" s="1062" t="s">
        <v>113</v>
      </c>
      <c r="D165" s="1064"/>
      <c r="E165" s="211" t="s">
        <v>920</v>
      </c>
      <c r="F165" s="211"/>
      <c r="G165" s="279"/>
      <c r="H165" s="279"/>
      <c r="I165" s="211"/>
      <c r="J165" s="211"/>
      <c r="K165" s="738"/>
      <c r="L165" s="535"/>
      <c r="M165" s="491" t="s">
        <v>268</v>
      </c>
      <c r="N165" s="120"/>
      <c r="O165" s="276"/>
      <c r="P165" s="492"/>
      <c r="Q165" s="419"/>
      <c r="R165" s="419"/>
      <c r="S165" s="133"/>
    </row>
    <row r="166" spans="1:19" s="488" customFormat="1" ht="21" customHeight="1">
      <c r="A166" s="118"/>
      <c r="B166" s="277"/>
      <c r="C166" s="1062" t="s">
        <v>655</v>
      </c>
      <c r="D166" s="1064"/>
      <c r="E166" s="211" t="s">
        <v>921</v>
      </c>
      <c r="F166" s="211"/>
      <c r="G166" s="279"/>
      <c r="H166" s="279"/>
      <c r="I166" s="211"/>
      <c r="J166" s="211"/>
      <c r="K166" s="738"/>
      <c r="L166" s="535"/>
      <c r="M166" s="491" t="s">
        <v>268</v>
      </c>
      <c r="N166" s="120"/>
      <c r="O166" s="276"/>
      <c r="P166" s="492"/>
      <c r="Q166" s="419"/>
      <c r="R166" s="419"/>
      <c r="S166" s="133"/>
    </row>
    <row r="167" spans="1:19" s="488" customFormat="1" ht="21" customHeight="1">
      <c r="A167" s="118"/>
      <c r="B167" s="277"/>
      <c r="C167" s="1065" t="s">
        <v>656</v>
      </c>
      <c r="D167" s="1065"/>
      <c r="E167" s="211" t="s">
        <v>922</v>
      </c>
      <c r="F167" s="211"/>
      <c r="G167" s="279"/>
      <c r="H167" s="279"/>
      <c r="I167" s="211"/>
      <c r="J167" s="211"/>
      <c r="K167" s="738"/>
      <c r="L167" s="535"/>
      <c r="M167" s="491" t="s">
        <v>268</v>
      </c>
      <c r="N167" s="120"/>
      <c r="O167" s="276"/>
      <c r="P167" s="492"/>
      <c r="Q167" s="419"/>
      <c r="R167" s="419"/>
      <c r="S167" s="133"/>
    </row>
    <row r="168" spans="1:19" s="488" customFormat="1" ht="10.5" customHeight="1">
      <c r="A168" s="118"/>
      <c r="B168" s="299"/>
      <c r="C168" s="536"/>
      <c r="D168" s="536"/>
      <c r="E168" s="300"/>
      <c r="F168" s="300"/>
      <c r="G168" s="302"/>
      <c r="H168" s="302"/>
      <c r="I168" s="300"/>
      <c r="J168" s="300"/>
      <c r="K168" s="739"/>
      <c r="L168" s="537"/>
      <c r="M168" s="538"/>
      <c r="N168" s="539"/>
      <c r="O168" s="304"/>
      <c r="P168" s="492"/>
      <c r="Q168" s="419"/>
      <c r="R168" s="419"/>
      <c r="S168" s="133"/>
    </row>
    <row r="169" spans="1:19" s="488" customFormat="1" ht="10.5" customHeight="1">
      <c r="A169" s="118"/>
      <c r="B169" s="277"/>
      <c r="C169" s="540"/>
      <c r="D169" s="540"/>
      <c r="E169" s="211"/>
      <c r="F169" s="211"/>
      <c r="G169" s="279"/>
      <c r="H169" s="279"/>
      <c r="I169" s="211"/>
      <c r="J169" s="211"/>
      <c r="K169" s="740"/>
      <c r="L169" s="532"/>
      <c r="M169" s="491"/>
      <c r="N169" s="120"/>
      <c r="O169" s="276"/>
      <c r="P169" s="492"/>
      <c r="Q169" s="419"/>
      <c r="R169" s="419"/>
      <c r="S169" s="133"/>
    </row>
    <row r="170" spans="1:19" s="488" customFormat="1" ht="14.25" customHeight="1">
      <c r="A170" s="118"/>
      <c r="B170" s="277"/>
      <c r="C170" s="210" t="s">
        <v>10</v>
      </c>
      <c r="D170" s="211" t="s">
        <v>270</v>
      </c>
      <c r="E170" s="279"/>
      <c r="F170" s="279"/>
      <c r="G170" s="279"/>
      <c r="H170" s="279"/>
      <c r="I170" s="211"/>
      <c r="J170" s="211"/>
      <c r="K170" s="740"/>
      <c r="L170" s="490"/>
      <c r="M170" s="491"/>
      <c r="N170" s="120"/>
      <c r="O170" s="276"/>
      <c r="P170" s="492"/>
      <c r="Q170" s="419"/>
      <c r="R170" s="419"/>
      <c r="S170" s="133"/>
    </row>
    <row r="171" spans="1:19" s="488" customFormat="1" ht="21.75" customHeight="1">
      <c r="A171" s="118"/>
      <c r="B171" s="277"/>
      <c r="C171" s="1064" t="s">
        <v>115</v>
      </c>
      <c r="D171" s="1064"/>
      <c r="E171" s="211" t="s">
        <v>657</v>
      </c>
      <c r="F171" s="211"/>
      <c r="G171" s="279"/>
      <c r="H171" s="279"/>
      <c r="I171" s="211"/>
      <c r="J171" s="211"/>
      <c r="K171" s="738"/>
      <c r="L171" s="535"/>
      <c r="M171" s="491" t="s">
        <v>268</v>
      </c>
      <c r="N171" s="120"/>
      <c r="O171" s="276"/>
      <c r="P171" s="492"/>
      <c r="Q171" s="419"/>
      <c r="R171" s="419"/>
      <c r="S171" s="133"/>
    </row>
    <row r="172" spans="1:19" s="488" customFormat="1" ht="21.75" customHeight="1">
      <c r="A172" s="118"/>
      <c r="B172" s="277"/>
      <c r="C172" s="1062" t="s">
        <v>117</v>
      </c>
      <c r="D172" s="1064"/>
      <c r="E172" s="211" t="s">
        <v>271</v>
      </c>
      <c r="F172" s="211"/>
      <c r="G172" s="279"/>
      <c r="H172" s="279"/>
      <c r="I172" s="211"/>
      <c r="J172" s="211"/>
      <c r="K172" s="738"/>
      <c r="L172" s="535"/>
      <c r="M172" s="491" t="s">
        <v>268</v>
      </c>
      <c r="N172" s="120"/>
      <c r="O172" s="276"/>
      <c r="P172" s="492"/>
      <c r="Q172" s="419"/>
      <c r="R172" s="419"/>
      <c r="S172" s="133"/>
    </row>
    <row r="173" spans="1:19" s="488" customFormat="1" ht="22.5" customHeight="1">
      <c r="A173" s="118"/>
      <c r="B173" s="158"/>
      <c r="C173" s="1062" t="s">
        <v>519</v>
      </c>
      <c r="D173" s="1064"/>
      <c r="E173" s="211" t="s">
        <v>272</v>
      </c>
      <c r="F173" s="211"/>
      <c r="G173" s="211"/>
      <c r="H173" s="211"/>
      <c r="I173" s="211"/>
      <c r="J173" s="211"/>
      <c r="K173" s="738"/>
      <c r="L173" s="535"/>
      <c r="M173" s="491" t="s">
        <v>268</v>
      </c>
      <c r="N173" s="120"/>
      <c r="O173" s="276"/>
      <c r="P173" s="492"/>
      <c r="Q173" s="419"/>
      <c r="R173" s="419"/>
      <c r="S173" s="133"/>
    </row>
    <row r="174" spans="1:19" s="488" customFormat="1" ht="19.5" customHeight="1">
      <c r="A174" s="118"/>
      <c r="B174" s="158"/>
      <c r="C174" s="1062" t="s">
        <v>658</v>
      </c>
      <c r="D174" s="1064"/>
      <c r="E174" s="211" t="s">
        <v>273</v>
      </c>
      <c r="F174" s="211"/>
      <c r="G174" s="211"/>
      <c r="H174" s="211"/>
      <c r="I174" s="211"/>
      <c r="J174" s="211"/>
      <c r="K174" s="738"/>
      <c r="L174" s="535"/>
      <c r="M174" s="491" t="s">
        <v>268</v>
      </c>
      <c r="N174" s="120"/>
      <c r="O174" s="276"/>
      <c r="P174" s="492"/>
      <c r="Q174" s="419"/>
      <c r="R174" s="419"/>
      <c r="S174" s="133"/>
    </row>
    <row r="175" spans="1:19" s="488" customFormat="1" ht="21" customHeight="1">
      <c r="A175" s="118"/>
      <c r="B175" s="158"/>
      <c r="C175" s="1062" t="s">
        <v>659</v>
      </c>
      <c r="D175" s="1064"/>
      <c r="E175" s="211" t="s">
        <v>274</v>
      </c>
      <c r="F175" s="211"/>
      <c r="G175" s="211"/>
      <c r="H175" s="211"/>
      <c r="I175" s="211"/>
      <c r="J175" s="211"/>
      <c r="K175" s="738"/>
      <c r="L175" s="535"/>
      <c r="M175" s="491" t="s">
        <v>268</v>
      </c>
      <c r="N175" s="120"/>
      <c r="O175" s="276"/>
      <c r="P175" s="492"/>
      <c r="Q175" s="419"/>
      <c r="R175" s="419"/>
      <c r="S175" s="133"/>
    </row>
    <row r="176" spans="1:19" s="488" customFormat="1" ht="10.5" customHeight="1">
      <c r="A176" s="118"/>
      <c r="B176" s="158"/>
      <c r="C176" s="472"/>
      <c r="D176" s="244"/>
      <c r="E176" s="211"/>
      <c r="F176" s="211"/>
      <c r="G176" s="211"/>
      <c r="H176" s="211"/>
      <c r="I176" s="211"/>
      <c r="J176" s="211"/>
      <c r="K176" s="740"/>
      <c r="L176" s="532"/>
      <c r="M176" s="491"/>
      <c r="N176" s="120"/>
      <c r="O176" s="276"/>
      <c r="P176" s="492"/>
      <c r="Q176" s="419"/>
      <c r="R176" s="419"/>
      <c r="S176" s="133"/>
    </row>
    <row r="177" spans="1:19" s="488" customFormat="1" ht="15" customHeight="1">
      <c r="A177" s="118"/>
      <c r="B177" s="158"/>
      <c r="C177" s="211" t="s">
        <v>13</v>
      </c>
      <c r="D177" s="211" t="s">
        <v>275</v>
      </c>
      <c r="E177" s="492"/>
      <c r="F177" s="492"/>
      <c r="G177" s="211"/>
      <c r="H177" s="211"/>
      <c r="I177" s="211"/>
      <c r="J177" s="211"/>
      <c r="K177" s="740"/>
      <c r="L177" s="490"/>
      <c r="M177" s="491"/>
      <c r="N177" s="120"/>
      <c r="O177" s="276"/>
      <c r="P177" s="492"/>
      <c r="Q177" s="419"/>
      <c r="R177" s="419"/>
      <c r="S177" s="133"/>
    </row>
    <row r="178" spans="1:19" s="488" customFormat="1" ht="22.5" customHeight="1">
      <c r="A178" s="118"/>
      <c r="B178" s="158"/>
      <c r="C178" s="1062" t="s">
        <v>121</v>
      </c>
      <c r="D178" s="1062"/>
      <c r="E178" s="211" t="s">
        <v>276</v>
      </c>
      <c r="F178" s="211"/>
      <c r="G178" s="211"/>
      <c r="H178" s="211"/>
      <c r="I178" s="211"/>
      <c r="J178" s="211"/>
      <c r="K178" s="738"/>
      <c r="L178" s="535"/>
      <c r="M178" s="491" t="s">
        <v>268</v>
      </c>
      <c r="N178" s="120"/>
      <c r="O178" s="276"/>
      <c r="P178" s="492"/>
      <c r="Q178" s="419"/>
      <c r="R178" s="419"/>
      <c r="S178" s="133"/>
    </row>
    <row r="179" spans="1:19" s="488" customFormat="1" ht="21.75" customHeight="1">
      <c r="A179" s="118"/>
      <c r="B179" s="158"/>
      <c r="C179" s="1062" t="s">
        <v>445</v>
      </c>
      <c r="D179" s="1062"/>
      <c r="E179" s="211" t="s">
        <v>277</v>
      </c>
      <c r="F179" s="211"/>
      <c r="G179" s="211"/>
      <c r="H179" s="211"/>
      <c r="I179" s="211"/>
      <c r="J179" s="211"/>
      <c r="K179" s="738"/>
      <c r="L179" s="535"/>
      <c r="M179" s="491" t="s">
        <v>268</v>
      </c>
      <c r="N179" s="120"/>
      <c r="O179" s="276"/>
      <c r="P179" s="492"/>
      <c r="Q179" s="419"/>
      <c r="R179" s="419"/>
      <c r="S179" s="133"/>
    </row>
    <row r="180" spans="1:19" s="488" customFormat="1" ht="21" customHeight="1">
      <c r="A180" s="118"/>
      <c r="B180" s="158"/>
      <c r="C180" s="1062" t="s">
        <v>124</v>
      </c>
      <c r="D180" s="1062"/>
      <c r="E180" s="211" t="s">
        <v>661</v>
      </c>
      <c r="F180" s="211"/>
      <c r="G180" s="211"/>
      <c r="H180" s="211"/>
      <c r="I180" s="211"/>
      <c r="J180" s="211"/>
      <c r="K180" s="738"/>
      <c r="L180" s="535"/>
      <c r="M180" s="491" t="s">
        <v>268</v>
      </c>
      <c r="N180" s="120"/>
      <c r="O180" s="276"/>
      <c r="P180" s="492"/>
      <c r="Q180" s="419"/>
      <c r="R180" s="419"/>
      <c r="S180" s="133"/>
    </row>
    <row r="181" spans="1:19" s="488" customFormat="1" ht="10.5" customHeight="1">
      <c r="A181" s="118"/>
      <c r="B181" s="158"/>
      <c r="C181" s="541"/>
      <c r="D181" s="541"/>
      <c r="E181" s="250"/>
      <c r="F181" s="250"/>
      <c r="G181" s="250"/>
      <c r="H181" s="250"/>
      <c r="I181" s="250"/>
      <c r="J181" s="250"/>
      <c r="K181" s="740"/>
      <c r="L181" s="532"/>
      <c r="M181" s="533"/>
      <c r="N181" s="542"/>
      <c r="O181" s="276"/>
      <c r="P181" s="492"/>
      <c r="Q181" s="419"/>
      <c r="R181" s="419"/>
      <c r="S181" s="133"/>
    </row>
    <row r="182" spans="1:19" s="488" customFormat="1" ht="15.75" customHeight="1">
      <c r="A182" s="118"/>
      <c r="B182" s="158" t="s">
        <v>14</v>
      </c>
      <c r="C182" s="543" t="s">
        <v>662</v>
      </c>
      <c r="D182" s="534"/>
      <c r="E182" s="544"/>
      <c r="F182" s="544"/>
      <c r="G182" s="250"/>
      <c r="H182" s="250"/>
      <c r="I182" s="250"/>
      <c r="J182" s="250"/>
      <c r="K182" s="702">
        <f>K183+K194</f>
        <v>0</v>
      </c>
      <c r="L182" s="535"/>
      <c r="M182" s="533" t="s">
        <v>268</v>
      </c>
      <c r="N182" s="120"/>
      <c r="O182" s="276"/>
      <c r="P182" s="492"/>
      <c r="Q182" s="419"/>
      <c r="R182" s="419"/>
      <c r="S182" s="133"/>
    </row>
    <row r="183" spans="1:19" s="488" customFormat="1" ht="15.75" customHeight="1">
      <c r="A183" s="118"/>
      <c r="B183" s="158"/>
      <c r="C183" s="325" t="s">
        <v>5</v>
      </c>
      <c r="D183" s="323" t="s">
        <v>281</v>
      </c>
      <c r="E183" s="492"/>
      <c r="F183" s="492"/>
      <c r="G183" s="211"/>
      <c r="H183" s="211"/>
      <c r="I183" s="211"/>
      <c r="J183" s="211"/>
      <c r="K183" s="702">
        <f>SUM(K184:K186)</f>
        <v>0</v>
      </c>
      <c r="L183" s="535"/>
      <c r="M183" s="533" t="s">
        <v>268</v>
      </c>
      <c r="N183" s="120"/>
      <c r="O183" s="276"/>
      <c r="P183" s="492"/>
      <c r="Q183" s="419"/>
      <c r="R183" s="419"/>
      <c r="S183" s="133"/>
    </row>
    <row r="184" spans="1:19" s="488" customFormat="1" ht="21" customHeight="1">
      <c r="A184" s="118"/>
      <c r="B184" s="158"/>
      <c r="C184" s="1066" t="s">
        <v>443</v>
      </c>
      <c r="D184" s="1067"/>
      <c r="E184" s="323" t="s">
        <v>282</v>
      </c>
      <c r="F184" s="323"/>
      <c r="G184" s="211"/>
      <c r="H184" s="211"/>
      <c r="I184" s="211"/>
      <c r="J184" s="211"/>
      <c r="K184" s="738"/>
      <c r="L184" s="535"/>
      <c r="M184" s="491" t="s">
        <v>268</v>
      </c>
      <c r="N184" s="120"/>
      <c r="O184" s="276"/>
      <c r="P184" s="492"/>
      <c r="Q184" s="419"/>
      <c r="R184" s="419"/>
      <c r="S184" s="133"/>
    </row>
    <row r="185" spans="1:19" s="488" customFormat="1" ht="20.25" customHeight="1">
      <c r="A185" s="118"/>
      <c r="B185" s="158"/>
      <c r="C185" s="1066" t="s">
        <v>442</v>
      </c>
      <c r="D185" s="1067"/>
      <c r="E185" s="323" t="s">
        <v>283</v>
      </c>
      <c r="F185" s="323"/>
      <c r="G185" s="211"/>
      <c r="H185" s="211"/>
      <c r="I185" s="211"/>
      <c r="J185" s="211"/>
      <c r="K185" s="738"/>
      <c r="L185" s="535"/>
      <c r="M185" s="491" t="s">
        <v>268</v>
      </c>
      <c r="N185" s="120"/>
      <c r="O185" s="276"/>
      <c r="P185" s="492"/>
      <c r="Q185" s="419"/>
      <c r="R185" s="419"/>
      <c r="S185" s="133"/>
    </row>
    <row r="186" spans="1:19" s="488" customFormat="1" ht="20.25" customHeight="1">
      <c r="A186" s="118"/>
      <c r="B186" s="158"/>
      <c r="C186" s="1066" t="s">
        <v>663</v>
      </c>
      <c r="D186" s="1067"/>
      <c r="E186" s="323" t="s">
        <v>284</v>
      </c>
      <c r="F186" s="323"/>
      <c r="G186" s="211"/>
      <c r="H186" s="211"/>
      <c r="I186" s="211"/>
      <c r="J186" s="211"/>
      <c r="K186" s="738"/>
      <c r="L186" s="535"/>
      <c r="M186" s="491" t="s">
        <v>268</v>
      </c>
      <c r="N186" s="120"/>
      <c r="O186" s="276"/>
      <c r="P186" s="492"/>
      <c r="Q186" s="419"/>
      <c r="R186" s="419"/>
      <c r="S186" s="133"/>
    </row>
    <row r="187" spans="1:19" s="488" customFormat="1" ht="10.5" customHeight="1">
      <c r="A187" s="118"/>
      <c r="B187" s="158"/>
      <c r="C187" s="250"/>
      <c r="D187" s="545"/>
      <c r="E187" s="543"/>
      <c r="F187" s="543"/>
      <c r="G187" s="250"/>
      <c r="H187" s="250"/>
      <c r="I187" s="250"/>
      <c r="J187" s="250"/>
      <c r="K187" s="740"/>
      <c r="L187" s="532"/>
      <c r="M187" s="533"/>
      <c r="N187" s="542"/>
      <c r="O187" s="276"/>
      <c r="P187" s="492"/>
      <c r="Q187" s="419"/>
      <c r="R187" s="419"/>
      <c r="S187" s="133"/>
    </row>
    <row r="188" spans="1:19" s="488" customFormat="1" ht="16.5">
      <c r="A188" s="118"/>
      <c r="B188" s="158"/>
      <c r="C188" s="325" t="s">
        <v>6</v>
      </c>
      <c r="D188" s="323" t="s">
        <v>270</v>
      </c>
      <c r="E188" s="323"/>
      <c r="F188" s="323"/>
      <c r="G188" s="211"/>
      <c r="H188" s="211"/>
      <c r="I188" s="211"/>
      <c r="J188" s="211"/>
      <c r="K188" s="740"/>
      <c r="L188" s="490"/>
      <c r="M188" s="491"/>
      <c r="N188" s="120"/>
      <c r="O188" s="276"/>
      <c r="P188" s="492"/>
      <c r="Q188" s="419"/>
      <c r="R188" s="419"/>
      <c r="S188" s="133"/>
    </row>
    <row r="189" spans="1:19" s="488" customFormat="1" ht="21" customHeight="1">
      <c r="A189" s="118"/>
      <c r="B189" s="158"/>
      <c r="C189" s="1066" t="s">
        <v>468</v>
      </c>
      <c r="D189" s="1067"/>
      <c r="E189" s="323" t="s">
        <v>271</v>
      </c>
      <c r="F189" s="323"/>
      <c r="G189" s="211"/>
      <c r="H189" s="211"/>
      <c r="I189" s="211"/>
      <c r="J189" s="211"/>
      <c r="K189" s="738"/>
      <c r="L189" s="535"/>
      <c r="M189" s="491" t="s">
        <v>268</v>
      </c>
      <c r="N189" s="120"/>
      <c r="O189" s="276"/>
      <c r="P189" s="492"/>
      <c r="Q189" s="419"/>
      <c r="R189" s="419"/>
      <c r="S189" s="133"/>
    </row>
    <row r="190" spans="1:19" s="488" customFormat="1" ht="21" customHeight="1">
      <c r="A190" s="118"/>
      <c r="B190" s="158"/>
      <c r="C190" s="1066" t="s">
        <v>470</v>
      </c>
      <c r="D190" s="1067"/>
      <c r="E190" s="323" t="s">
        <v>272</v>
      </c>
      <c r="F190" s="323"/>
      <c r="G190" s="211"/>
      <c r="H190" s="211"/>
      <c r="I190" s="211"/>
      <c r="J190" s="211"/>
      <c r="K190" s="738"/>
      <c r="L190" s="535"/>
      <c r="M190" s="491" t="s">
        <v>268</v>
      </c>
      <c r="N190" s="120"/>
      <c r="O190" s="276"/>
      <c r="P190" s="492"/>
      <c r="Q190" s="419"/>
      <c r="R190" s="419"/>
      <c r="S190" s="133"/>
    </row>
    <row r="191" spans="1:19" s="488" customFormat="1" ht="21" customHeight="1">
      <c r="A191" s="118"/>
      <c r="B191" s="158"/>
      <c r="C191" s="1066" t="s">
        <v>664</v>
      </c>
      <c r="D191" s="1067"/>
      <c r="E191" s="323" t="s">
        <v>273</v>
      </c>
      <c r="F191" s="323"/>
      <c r="G191" s="211"/>
      <c r="H191" s="211"/>
      <c r="I191" s="211"/>
      <c r="J191" s="211"/>
      <c r="K191" s="738"/>
      <c r="L191" s="535"/>
      <c r="M191" s="491" t="s">
        <v>268</v>
      </c>
      <c r="N191" s="120"/>
      <c r="O191" s="276"/>
      <c r="P191" s="492"/>
      <c r="Q191" s="419"/>
      <c r="R191" s="419"/>
      <c r="S191" s="133"/>
    </row>
    <row r="192" spans="1:19" s="488" customFormat="1" ht="21" customHeight="1">
      <c r="A192" s="118"/>
      <c r="B192" s="158"/>
      <c r="C192" s="1066" t="s">
        <v>665</v>
      </c>
      <c r="D192" s="1067"/>
      <c r="E192" s="323" t="s">
        <v>274</v>
      </c>
      <c r="F192" s="323"/>
      <c r="G192" s="211"/>
      <c r="H192" s="211"/>
      <c r="I192" s="211"/>
      <c r="J192" s="211"/>
      <c r="K192" s="738"/>
      <c r="L192" s="535"/>
      <c r="M192" s="491" t="s">
        <v>268</v>
      </c>
      <c r="N192" s="120"/>
      <c r="O192" s="276"/>
      <c r="P192" s="492"/>
      <c r="Q192" s="419"/>
      <c r="R192" s="419"/>
      <c r="S192" s="133"/>
    </row>
    <row r="193" spans="1:19" s="488" customFormat="1" ht="21.75" customHeight="1">
      <c r="A193" s="118"/>
      <c r="B193" s="158"/>
      <c r="C193" s="1066" t="s">
        <v>666</v>
      </c>
      <c r="D193" s="1067"/>
      <c r="E193" s="323" t="s">
        <v>286</v>
      </c>
      <c r="F193" s="323"/>
      <c r="G193" s="211"/>
      <c r="H193" s="211"/>
      <c r="I193" s="211"/>
      <c r="J193" s="211"/>
      <c r="K193" s="738"/>
      <c r="L193" s="535"/>
      <c r="M193" s="491" t="s">
        <v>268</v>
      </c>
      <c r="N193" s="120"/>
      <c r="O193" s="276"/>
      <c r="P193" s="492"/>
      <c r="Q193" s="419"/>
      <c r="R193" s="419"/>
      <c r="S193" s="133"/>
    </row>
    <row r="194" spans="1:19" s="488" customFormat="1" ht="22.5" customHeight="1">
      <c r="A194" s="118"/>
      <c r="B194" s="158"/>
      <c r="C194" s="211" t="s">
        <v>7</v>
      </c>
      <c r="D194" s="323" t="s">
        <v>287</v>
      </c>
      <c r="E194" s="211"/>
      <c r="F194" s="211"/>
      <c r="G194" s="211"/>
      <c r="H194" s="211"/>
      <c r="I194" s="211"/>
      <c r="J194" s="211"/>
      <c r="K194" s="702"/>
      <c r="L194" s="535"/>
      <c r="M194" s="491" t="s">
        <v>268</v>
      </c>
      <c r="N194" s="120"/>
      <c r="O194" s="276"/>
      <c r="P194" s="492"/>
      <c r="Q194" s="419"/>
      <c r="R194" s="419"/>
      <c r="S194" s="133"/>
    </row>
    <row r="195" spans="1:19" s="488" customFormat="1" ht="10.5" customHeight="1">
      <c r="A195" s="118"/>
      <c r="B195" s="317"/>
      <c r="C195" s="300"/>
      <c r="D195" s="300"/>
      <c r="E195" s="300"/>
      <c r="F195" s="300"/>
      <c r="G195" s="250"/>
      <c r="H195" s="250"/>
      <c r="I195" s="250"/>
      <c r="J195" s="250"/>
      <c r="K195" s="532"/>
      <c r="L195" s="532"/>
      <c r="M195" s="532"/>
      <c r="N195" s="533"/>
      <c r="O195" s="276"/>
      <c r="P195" s="492"/>
      <c r="Q195" s="419"/>
      <c r="R195" s="419"/>
      <c r="S195" s="133"/>
    </row>
    <row r="196" spans="1:19" s="488" customFormat="1" ht="10.5" customHeight="1">
      <c r="A196" s="118"/>
      <c r="B196" s="150"/>
      <c r="C196" s="323"/>
      <c r="D196" s="323"/>
      <c r="E196" s="323"/>
      <c r="F196" s="323"/>
      <c r="G196" s="150"/>
      <c r="H196" s="153"/>
      <c r="I196" s="153"/>
      <c r="J196" s="153"/>
      <c r="K196" s="546"/>
      <c r="L196" s="546"/>
      <c r="M196" s="546"/>
      <c r="N196" s="531"/>
      <c r="O196" s="308"/>
      <c r="P196" s="492"/>
      <c r="Q196" s="419"/>
      <c r="R196" s="419"/>
      <c r="S196" s="133"/>
    </row>
    <row r="197" spans="1:19" s="488" customFormat="1" ht="15.75" customHeight="1">
      <c r="A197" s="118"/>
      <c r="B197" s="126" t="s">
        <v>303</v>
      </c>
      <c r="C197" s="145"/>
      <c r="D197" s="145"/>
      <c r="E197" s="145" t="s">
        <v>845</v>
      </c>
      <c r="F197" s="145"/>
      <c r="G197" s="126"/>
      <c r="H197" s="145"/>
      <c r="I197" s="145"/>
      <c r="J197" s="145"/>
      <c r="K197" s="542"/>
      <c r="L197" s="542"/>
      <c r="M197" s="542"/>
      <c r="N197" s="533"/>
      <c r="O197" s="276"/>
      <c r="P197" s="492"/>
      <c r="Q197" s="419"/>
      <c r="R197" s="419"/>
      <c r="S197" s="133"/>
    </row>
    <row r="198" spans="1:19" s="488" customFormat="1" ht="10.5" customHeight="1">
      <c r="A198" s="118"/>
      <c r="B198" s="126"/>
      <c r="C198" s="145"/>
      <c r="D198" s="145"/>
      <c r="E198" s="145"/>
      <c r="F198" s="145"/>
      <c r="G198" s="126"/>
      <c r="H198" s="145"/>
      <c r="I198" s="145"/>
      <c r="J198" s="145"/>
      <c r="K198" s="542"/>
      <c r="L198" s="542"/>
      <c r="M198" s="542"/>
      <c r="N198" s="533"/>
      <c r="O198" s="276"/>
      <c r="P198" s="492"/>
      <c r="Q198" s="419"/>
      <c r="R198" s="419"/>
      <c r="S198" s="133"/>
    </row>
    <row r="199" spans="1:19" s="488" customFormat="1" ht="15.75" customHeight="1">
      <c r="A199" s="118"/>
      <c r="B199" s="126" t="s">
        <v>528</v>
      </c>
      <c r="C199" s="145"/>
      <c r="D199" s="145"/>
      <c r="E199" s="145"/>
      <c r="F199" s="145"/>
      <c r="G199" s="126" t="s">
        <v>710</v>
      </c>
      <c r="H199" s="145"/>
      <c r="I199" s="145"/>
      <c r="J199" s="145"/>
      <c r="K199" s="542"/>
      <c r="L199" s="542"/>
      <c r="M199" s="542"/>
      <c r="N199" s="533"/>
      <c r="O199" s="276"/>
      <c r="P199" s="492"/>
      <c r="Q199" s="419"/>
      <c r="R199" s="419"/>
      <c r="S199" s="133"/>
    </row>
    <row r="200" spans="1:19" s="488" customFormat="1" ht="10.5" customHeight="1">
      <c r="A200" s="118"/>
      <c r="B200" s="126"/>
      <c r="C200" s="145"/>
      <c r="D200" s="145"/>
      <c r="E200" s="145"/>
      <c r="F200" s="145"/>
      <c r="G200" s="126"/>
      <c r="H200" s="145"/>
      <c r="I200" s="145"/>
      <c r="J200" s="145"/>
      <c r="K200" s="542"/>
      <c r="L200" s="542"/>
      <c r="M200" s="542"/>
      <c r="N200" s="533"/>
      <c r="O200" s="276"/>
      <c r="P200" s="492"/>
      <c r="Q200" s="419"/>
      <c r="R200" s="419"/>
      <c r="S200" s="133"/>
    </row>
    <row r="201" spans="1:19" s="488" customFormat="1" ht="15.75" customHeight="1">
      <c r="A201" s="118"/>
      <c r="B201" s="158"/>
      <c r="C201" s="145"/>
      <c r="D201" s="145"/>
      <c r="E201" s="145" t="s">
        <v>846</v>
      </c>
      <c r="F201" s="145"/>
      <c r="G201" s="126" t="s">
        <v>531</v>
      </c>
      <c r="H201" s="145" t="s">
        <v>847</v>
      </c>
      <c r="I201" s="145"/>
      <c r="J201" s="145"/>
      <c r="K201" s="542"/>
      <c r="L201" s="542"/>
      <c r="M201" s="542"/>
      <c r="N201" s="533"/>
      <c r="O201" s="276"/>
      <c r="P201" s="492"/>
      <c r="Q201" s="419"/>
      <c r="R201" s="419"/>
      <c r="S201" s="133"/>
    </row>
    <row r="202" spans="2:15" ht="10.5" customHeight="1">
      <c r="B202" s="158"/>
      <c r="C202" s="145"/>
      <c r="D202" s="145"/>
      <c r="E202" s="145"/>
      <c r="F202" s="145"/>
      <c r="G202" s="126"/>
      <c r="H202" s="145"/>
      <c r="I202" s="145"/>
      <c r="J202" s="145"/>
      <c r="K202" s="542"/>
      <c r="L202" s="542"/>
      <c r="M202" s="542"/>
      <c r="N202" s="533"/>
      <c r="O202" s="276"/>
    </row>
    <row r="203" spans="2:15" ht="15.75" customHeight="1">
      <c r="B203" s="159"/>
      <c r="C203" s="160"/>
      <c r="D203" s="160"/>
      <c r="E203" s="160" t="s">
        <v>848</v>
      </c>
      <c r="F203" s="160"/>
      <c r="G203" s="159" t="s">
        <v>534</v>
      </c>
      <c r="H203" s="160" t="s">
        <v>257</v>
      </c>
      <c r="I203" s="160"/>
      <c r="J203" s="160"/>
      <c r="K203" s="378"/>
      <c r="L203" s="378"/>
      <c r="M203" s="378"/>
      <c r="N203" s="533"/>
      <c r="O203" s="276"/>
    </row>
    <row r="204" spans="2:15" ht="10.5" customHeight="1">
      <c r="B204" s="163"/>
      <c r="C204" s="164"/>
      <c r="D204" s="164"/>
      <c r="E204" s="164"/>
      <c r="F204" s="164"/>
      <c r="G204" s="163"/>
      <c r="H204" s="164"/>
      <c r="I204" s="164"/>
      <c r="J204" s="164"/>
      <c r="K204" s="547"/>
      <c r="L204" s="547"/>
      <c r="M204" s="547"/>
      <c r="N204" s="533"/>
      <c r="O204" s="276"/>
    </row>
    <row r="205" spans="2:15" ht="15.75">
      <c r="B205" s="163"/>
      <c r="C205" s="164"/>
      <c r="D205" s="164"/>
      <c r="E205" s="160" t="s">
        <v>849</v>
      </c>
      <c r="F205" s="164"/>
      <c r="G205" s="163"/>
      <c r="H205" s="164"/>
      <c r="I205" s="164"/>
      <c r="J205" s="164"/>
      <c r="K205" s="547"/>
      <c r="L205" s="547"/>
      <c r="M205" s="547"/>
      <c r="N205" s="542"/>
      <c r="O205" s="450"/>
    </row>
    <row r="206" spans="2:15" ht="10.5" customHeight="1">
      <c r="B206" s="167"/>
      <c r="C206" s="168"/>
      <c r="D206" s="168"/>
      <c r="E206" s="168"/>
      <c r="F206" s="168"/>
      <c r="G206" s="167"/>
      <c r="H206" s="168"/>
      <c r="I206" s="168"/>
      <c r="J206" s="168"/>
      <c r="K206" s="548"/>
      <c r="L206" s="548"/>
      <c r="M206" s="548"/>
      <c r="N206" s="539"/>
      <c r="O206" s="485"/>
    </row>
  </sheetData>
  <sheetProtection/>
  <mergeCells count="62">
    <mergeCell ref="C179:D179"/>
    <mergeCell ref="C180:D180"/>
    <mergeCell ref="C184:D184"/>
    <mergeCell ref="C193:D193"/>
    <mergeCell ref="C185:D185"/>
    <mergeCell ref="C186:D186"/>
    <mergeCell ref="C189:D189"/>
    <mergeCell ref="C190:D190"/>
    <mergeCell ref="C191:D191"/>
    <mergeCell ref="C192:D192"/>
    <mergeCell ref="C172:D172"/>
    <mergeCell ref="C173:D173"/>
    <mergeCell ref="C174:D174"/>
    <mergeCell ref="C175:D175"/>
    <mergeCell ref="C178:D178"/>
    <mergeCell ref="C164:D164"/>
    <mergeCell ref="C165:D165"/>
    <mergeCell ref="C166:D166"/>
    <mergeCell ref="C167:D167"/>
    <mergeCell ref="C171:D171"/>
    <mergeCell ref="C150:D150"/>
    <mergeCell ref="E150:G150"/>
    <mergeCell ref="J152:L152"/>
    <mergeCell ref="C159:D159"/>
    <mergeCell ref="C161:D161"/>
    <mergeCell ref="C160:D160"/>
    <mergeCell ref="D135:G136"/>
    <mergeCell ref="E138:G139"/>
    <mergeCell ref="E141:G142"/>
    <mergeCell ref="D144:G145"/>
    <mergeCell ref="C147:D147"/>
    <mergeCell ref="E147:G148"/>
    <mergeCell ref="E110:G110"/>
    <mergeCell ref="E112:G113"/>
    <mergeCell ref="D118:G120"/>
    <mergeCell ref="E127:G128"/>
    <mergeCell ref="E130:G131"/>
    <mergeCell ref="E92:G93"/>
    <mergeCell ref="E99:G99"/>
    <mergeCell ref="E101:G102"/>
    <mergeCell ref="E103:G103"/>
    <mergeCell ref="D104:G106"/>
    <mergeCell ref="E54:G55"/>
    <mergeCell ref="E60:G61"/>
    <mergeCell ref="E64:G65"/>
    <mergeCell ref="E86:G87"/>
    <mergeCell ref="E89:G90"/>
    <mergeCell ref="D25:G26"/>
    <mergeCell ref="E34:G34"/>
    <mergeCell ref="E42:G42"/>
    <mergeCell ref="E44:G46"/>
    <mergeCell ref="C48:G48"/>
    <mergeCell ref="B7:O7"/>
    <mergeCell ref="B8:O8"/>
    <mergeCell ref="B9:O9"/>
    <mergeCell ref="B10:O10"/>
    <mergeCell ref="D23:G23"/>
    <mergeCell ref="A1:O1"/>
    <mergeCell ref="B3:O3"/>
    <mergeCell ref="B4:O4"/>
    <mergeCell ref="B5:O5"/>
    <mergeCell ref="B6:O6"/>
  </mergeCells>
  <conditionalFormatting sqref="C54:N114">
    <cfRule type="expression" priority="2" dxfId="1" stopIfTrue="1">
      <formula>IF($N$52&lt;&gt;"",CELL("PROTECT"),"")</formula>
    </cfRule>
  </conditionalFormatting>
  <conditionalFormatting sqref="C123:N151">
    <cfRule type="expression" priority="1" dxfId="1" stopIfTrue="1">
      <formula>IF($N$117&lt;&gt;"",CELL("PROTECT"),"")</formula>
    </cfRule>
  </conditionalFormatting>
  <printOptions/>
  <pageMargins left="0.7" right="0.7" top="0.75" bottom="0.75" header="0.3" footer="0.3"/>
  <pageSetup orientation="portrait" paperSize="9" scale="75" r:id="rId1"/>
</worksheet>
</file>

<file path=xl/worksheets/sheet14.xml><?xml version="1.0" encoding="utf-8"?>
<worksheet xmlns="http://schemas.openxmlformats.org/spreadsheetml/2006/main" xmlns:r="http://schemas.openxmlformats.org/officeDocument/2006/relationships">
  <sheetPr>
    <tabColor rgb="FFFFCCCC"/>
  </sheetPr>
  <dimension ref="A1:AZ198"/>
  <sheetViews>
    <sheetView zoomScalePageLayoutView="0" workbookViewId="0" topLeftCell="A1">
      <selection activeCell="A1" sqref="A1"/>
    </sheetView>
  </sheetViews>
  <sheetFormatPr defaultColWidth="11.421875" defaultRowHeight="12.75"/>
  <cols>
    <col min="1" max="1" width="1.28515625" style="549" customWidth="1"/>
    <col min="2" max="2" width="3.28125" style="549" customWidth="1"/>
    <col min="3" max="3" width="5.00390625" style="549" customWidth="1"/>
    <col min="4" max="4" width="10.8515625" style="549" customWidth="1"/>
    <col min="5" max="5" width="19.28125" style="549" customWidth="1"/>
    <col min="6" max="6" width="13.421875" style="549" customWidth="1"/>
    <col min="7" max="7" width="31.140625" style="549" customWidth="1"/>
    <col min="8" max="8" width="1.8515625" style="549" customWidth="1"/>
    <col min="9" max="9" width="6.7109375" style="582" customWidth="1"/>
    <col min="10" max="10" width="3.7109375" style="549" customWidth="1"/>
    <col min="11" max="11" width="6.7109375" style="582" customWidth="1"/>
    <col min="12" max="12" width="2.28125" style="549" customWidth="1"/>
    <col min="13" max="13" width="1.7109375" style="549" customWidth="1"/>
    <col min="14" max="14" width="6.7109375" style="582" customWidth="1"/>
    <col min="15" max="15" width="5.421875" style="549" customWidth="1"/>
    <col min="16" max="16" width="2.421875" style="549" customWidth="1"/>
    <col min="17" max="17" width="11.140625" style="550" customWidth="1"/>
    <col min="18" max="18" width="5.140625" style="550" customWidth="1"/>
    <col min="19" max="19" width="10.421875" style="550" customWidth="1"/>
    <col min="20" max="20" width="9.140625" style="549" hidden="1" customWidth="1"/>
    <col min="21" max="21" width="35.7109375" style="549" hidden="1" customWidth="1"/>
    <col min="22" max="22" width="39.28125" style="549" hidden="1" customWidth="1"/>
    <col min="23" max="23" width="42.8515625" style="549" hidden="1" customWidth="1"/>
    <col min="24" max="28" width="9.140625" style="549" hidden="1" customWidth="1"/>
    <col min="29" max="31" width="0" style="549" hidden="1" customWidth="1"/>
    <col min="32" max="32" width="9.140625" style="549" hidden="1" customWidth="1"/>
    <col min="33" max="33" width="3.421875" style="549" customWidth="1"/>
    <col min="34" max="16384" width="11.421875" style="549" customWidth="1"/>
  </cols>
  <sheetData>
    <row r="1" spans="2:32" ht="21" customHeight="1">
      <c r="B1" s="1077" t="s">
        <v>876</v>
      </c>
      <c r="C1" s="1077"/>
      <c r="D1" s="1077"/>
      <c r="E1" s="1077"/>
      <c r="F1" s="1077"/>
      <c r="G1" s="1077"/>
      <c r="H1" s="1077"/>
      <c r="I1" s="1077"/>
      <c r="J1" s="1077"/>
      <c r="K1" s="1077"/>
      <c r="L1" s="1077"/>
      <c r="M1" s="1077"/>
      <c r="N1" s="1077"/>
      <c r="O1" s="1077"/>
      <c r="T1" s="549" t="s">
        <v>288</v>
      </c>
      <c r="Z1" s="549" t="s">
        <v>289</v>
      </c>
      <c r="AA1" s="549">
        <f>IF(OR(K24&lt;&gt;"",N24&lt;&gt;""),AF1,"")</f>
      </c>
      <c r="AF1" s="549" t="s">
        <v>290</v>
      </c>
    </row>
    <row r="2" spans="2:15" ht="10.5" customHeight="1">
      <c r="B2" s="551"/>
      <c r="C2" s="551"/>
      <c r="D2" s="551"/>
      <c r="E2" s="551"/>
      <c r="F2" s="551"/>
      <c r="G2" s="551"/>
      <c r="H2" s="551"/>
      <c r="I2" s="551"/>
      <c r="J2" s="551"/>
      <c r="K2" s="551"/>
      <c r="L2" s="551"/>
      <c r="M2" s="551"/>
      <c r="N2" s="551"/>
      <c r="O2" s="551"/>
    </row>
    <row r="3" spans="2:15" ht="54" customHeight="1">
      <c r="B3" s="552"/>
      <c r="C3" s="1078" t="s">
        <v>877</v>
      </c>
      <c r="D3" s="1078"/>
      <c r="E3" s="1078"/>
      <c r="F3" s="1078"/>
      <c r="G3" s="1078"/>
      <c r="H3" s="1078"/>
      <c r="I3" s="1078"/>
      <c r="J3" s="1078"/>
      <c r="K3" s="1078"/>
      <c r="L3" s="1078"/>
      <c r="M3" s="1078"/>
      <c r="N3" s="1078"/>
      <c r="O3" s="1079"/>
    </row>
    <row r="4" spans="2:15" ht="10.5" customHeight="1">
      <c r="B4" s="553"/>
      <c r="C4" s="554"/>
      <c r="D4" s="554"/>
      <c r="E4" s="554"/>
      <c r="F4" s="554"/>
      <c r="G4" s="554"/>
      <c r="H4" s="554"/>
      <c r="I4" s="555"/>
      <c r="J4" s="554"/>
      <c r="K4" s="555"/>
      <c r="L4" s="554"/>
      <c r="M4" s="554"/>
      <c r="N4" s="555"/>
      <c r="O4" s="554"/>
    </row>
    <row r="5" spans="2:32" ht="15.75">
      <c r="B5" s="1080"/>
      <c r="C5" s="1081"/>
      <c r="D5" s="1081"/>
      <c r="E5" s="1081"/>
      <c r="F5" s="1081"/>
      <c r="G5" s="1081"/>
      <c r="H5" s="1081"/>
      <c r="I5" s="1081"/>
      <c r="J5" s="1081"/>
      <c r="K5" s="1081"/>
      <c r="L5" s="1081"/>
      <c r="M5" s="1081"/>
      <c r="N5" s="1081"/>
      <c r="O5" s="1082"/>
      <c r="T5" s="549" t="s">
        <v>291</v>
      </c>
      <c r="Z5" s="549" t="s">
        <v>292</v>
      </c>
      <c r="AA5" s="549">
        <f>IF(OR(K73&lt;&gt;"",N73&lt;&gt;""),AF5,"")</f>
      </c>
      <c r="AF5" s="549" t="s">
        <v>293</v>
      </c>
    </row>
    <row r="6" spans="2:15" ht="15.75">
      <c r="B6" s="1083" t="s">
        <v>436</v>
      </c>
      <c r="C6" s="1084"/>
      <c r="D6" s="1084"/>
      <c r="E6" s="1084"/>
      <c r="F6" s="1084"/>
      <c r="G6" s="1084"/>
      <c r="H6" s="1084"/>
      <c r="I6" s="1084"/>
      <c r="J6" s="1084"/>
      <c r="K6" s="1084"/>
      <c r="L6" s="1084"/>
      <c r="M6" s="1084"/>
      <c r="N6" s="1084"/>
      <c r="O6" s="1085"/>
    </row>
    <row r="7" spans="2:15" ht="15.75">
      <c r="B7" s="1083" t="s">
        <v>437</v>
      </c>
      <c r="C7" s="1084"/>
      <c r="D7" s="1084"/>
      <c r="E7" s="1084"/>
      <c r="F7" s="1084"/>
      <c r="G7" s="1084"/>
      <c r="H7" s="1084"/>
      <c r="I7" s="1084"/>
      <c r="J7" s="1084"/>
      <c r="K7" s="1084"/>
      <c r="L7" s="1084"/>
      <c r="M7" s="1084"/>
      <c r="N7" s="1084"/>
      <c r="O7" s="1085"/>
    </row>
    <row r="8" spans="2:32" ht="15.75">
      <c r="B8" s="1087"/>
      <c r="C8" s="1088"/>
      <c r="D8" s="1088"/>
      <c r="E8" s="1088"/>
      <c r="F8" s="1088"/>
      <c r="G8" s="1088"/>
      <c r="H8" s="1088"/>
      <c r="I8" s="1088"/>
      <c r="J8" s="1088"/>
      <c r="K8" s="1088"/>
      <c r="L8" s="1088"/>
      <c r="M8" s="1088"/>
      <c r="N8" s="1088"/>
      <c r="O8" s="1089"/>
      <c r="Z8" s="549" t="s">
        <v>294</v>
      </c>
      <c r="AA8" s="549">
        <f>IF(OR(K77&lt;&gt;"",N77&lt;&gt;""),AF8,"")</f>
      </c>
      <c r="AF8" s="549" t="s">
        <v>295</v>
      </c>
    </row>
    <row r="9" spans="2:15" ht="10.5" customHeight="1">
      <c r="B9" s="1071"/>
      <c r="C9" s="1071"/>
      <c r="D9" s="1071"/>
      <c r="E9" s="1071"/>
      <c r="F9" s="1071"/>
      <c r="G9" s="1071"/>
      <c r="H9" s="1071"/>
      <c r="I9" s="1071"/>
      <c r="J9" s="1071"/>
      <c r="K9" s="1071"/>
      <c r="L9" s="1071"/>
      <c r="M9" s="556"/>
      <c r="N9" s="557"/>
      <c r="O9" s="556"/>
    </row>
    <row r="10" spans="2:21" ht="10.5" customHeight="1">
      <c r="B10" s="558"/>
      <c r="C10" s="87"/>
      <c r="D10" s="87"/>
      <c r="E10" s="87"/>
      <c r="F10" s="87"/>
      <c r="G10" s="87"/>
      <c r="H10" s="87"/>
      <c r="I10" s="559"/>
      <c r="J10" s="87"/>
      <c r="K10" s="559"/>
      <c r="L10" s="87"/>
      <c r="M10" s="86"/>
      <c r="N10" s="560"/>
      <c r="O10" s="561"/>
      <c r="U10" s="562"/>
    </row>
    <row r="11" spans="2:21" ht="15.75">
      <c r="B11" s="99"/>
      <c r="C11" s="100" t="s">
        <v>15</v>
      </c>
      <c r="D11" s="100"/>
      <c r="F11" s="100" t="str">
        <f>SDM_UK!F12</f>
        <v>: …………………………………………………......................................</v>
      </c>
      <c r="G11" s="563"/>
      <c r="H11" s="563"/>
      <c r="I11" s="564"/>
      <c r="J11" s="563"/>
      <c r="K11" s="564"/>
      <c r="L11" s="563"/>
      <c r="M11" s="563"/>
      <c r="N11" s="564"/>
      <c r="O11" s="565"/>
      <c r="U11" s="562"/>
    </row>
    <row r="12" spans="2:21" ht="10.5" customHeight="1">
      <c r="B12" s="99"/>
      <c r="F12" s="100"/>
      <c r="G12" s="563"/>
      <c r="H12" s="563"/>
      <c r="I12" s="564"/>
      <c r="J12" s="563"/>
      <c r="K12" s="564"/>
      <c r="L12" s="563"/>
      <c r="M12" s="563"/>
      <c r="N12" s="564"/>
      <c r="O12" s="565"/>
      <c r="U12" s="562"/>
    </row>
    <row r="13" spans="2:21" ht="15.75">
      <c r="B13" s="99"/>
      <c r="C13" s="92" t="s">
        <v>200</v>
      </c>
      <c r="F13" s="100" t="str">
        <f>SDM_UK!F14</f>
        <v>: …………………………………………………......................................</v>
      </c>
      <c r="G13" s="563"/>
      <c r="H13" s="563"/>
      <c r="I13" s="564"/>
      <c r="J13" s="563"/>
      <c r="K13" s="564"/>
      <c r="L13" s="563"/>
      <c r="M13" s="563"/>
      <c r="N13" s="564"/>
      <c r="O13" s="565"/>
      <c r="U13" s="562"/>
    </row>
    <row r="14" spans="2:21" ht="10.5" customHeight="1">
      <c r="B14" s="99"/>
      <c r="F14" s="100"/>
      <c r="G14" s="563"/>
      <c r="H14" s="563"/>
      <c r="I14" s="564"/>
      <c r="J14" s="563"/>
      <c r="K14" s="564"/>
      <c r="L14" s="563"/>
      <c r="M14" s="563"/>
      <c r="N14" s="564"/>
      <c r="O14" s="565"/>
      <c r="U14" s="562"/>
    </row>
    <row r="15" spans="2:21" ht="15.75">
      <c r="B15" s="99"/>
      <c r="C15" s="100" t="s">
        <v>17</v>
      </c>
      <c r="D15" s="100"/>
      <c r="F15" s="100" t="str">
        <f>SDM_UK!F16</f>
        <v>: …………………………………………………......................................</v>
      </c>
      <c r="G15" s="563"/>
      <c r="H15" s="563"/>
      <c r="I15" s="564"/>
      <c r="J15" s="563"/>
      <c r="K15" s="564"/>
      <c r="L15" s="563"/>
      <c r="M15" s="563"/>
      <c r="N15" s="564"/>
      <c r="O15" s="565"/>
      <c r="U15" s="562"/>
    </row>
    <row r="16" spans="2:15" ht="10.5" customHeight="1" thickBot="1">
      <c r="B16" s="566"/>
      <c r="C16" s="567"/>
      <c r="D16" s="567"/>
      <c r="E16" s="567"/>
      <c r="F16" s="567"/>
      <c r="G16" s="567"/>
      <c r="H16" s="567"/>
      <c r="I16" s="568"/>
      <c r="J16" s="567"/>
      <c r="K16" s="568"/>
      <c r="L16" s="567"/>
      <c r="M16" s="567"/>
      <c r="N16" s="569"/>
      <c r="O16" s="570"/>
    </row>
    <row r="17" spans="2:27" ht="10.5" customHeight="1" thickTop="1">
      <c r="B17" s="571"/>
      <c r="C17" s="102"/>
      <c r="D17" s="102"/>
      <c r="E17" s="102"/>
      <c r="F17" s="102"/>
      <c r="G17" s="102"/>
      <c r="H17" s="102"/>
      <c r="I17" s="572"/>
      <c r="J17" s="102"/>
      <c r="K17" s="572"/>
      <c r="L17" s="102"/>
      <c r="M17" s="102"/>
      <c r="N17" s="573"/>
      <c r="O17" s="565"/>
      <c r="AA17" s="549" t="s">
        <v>296</v>
      </c>
    </row>
    <row r="18" spans="2:27" ht="15.75">
      <c r="B18" s="571"/>
      <c r="C18" s="102"/>
      <c r="D18" s="102"/>
      <c r="E18" s="102"/>
      <c r="F18" s="102"/>
      <c r="G18" s="102"/>
      <c r="H18" s="102"/>
      <c r="I18" s="572"/>
      <c r="J18" s="102"/>
      <c r="K18" s="572" t="s">
        <v>2</v>
      </c>
      <c r="L18" s="102"/>
      <c r="M18" s="100" t="s">
        <v>22</v>
      </c>
      <c r="N18" s="573"/>
      <c r="O18" s="565"/>
      <c r="AA18" s="549" t="s">
        <v>297</v>
      </c>
    </row>
    <row r="19" spans="2:15" ht="15.75">
      <c r="B19" s="99"/>
      <c r="C19" s="100"/>
      <c r="D19" s="100"/>
      <c r="E19" s="100"/>
      <c r="F19" s="100"/>
      <c r="G19" s="100"/>
      <c r="H19" s="100"/>
      <c r="I19" s="573"/>
      <c r="J19" s="100"/>
      <c r="K19" s="573" t="s">
        <v>0</v>
      </c>
      <c r="L19" s="100"/>
      <c r="M19" s="100" t="s">
        <v>23</v>
      </c>
      <c r="N19" s="573"/>
      <c r="O19" s="565"/>
    </row>
    <row r="20" spans="2:27" ht="15.75">
      <c r="B20" s="574" t="s">
        <v>4</v>
      </c>
      <c r="C20" s="575" t="s">
        <v>313</v>
      </c>
      <c r="D20" s="100"/>
      <c r="E20" s="100"/>
      <c r="F20" s="100"/>
      <c r="G20" s="100"/>
      <c r="H20" s="100"/>
      <c r="I20" s="573"/>
      <c r="J20" s="100"/>
      <c r="K20" s="573"/>
      <c r="L20" s="100"/>
      <c r="M20" s="100"/>
      <c r="N20" s="573"/>
      <c r="O20" s="565"/>
      <c r="AA20" s="549" t="e">
        <f>IF(#REF!&lt;&gt;"",$G$11&amp;" sudah memiliki records center",$G$11&amp;" belum memiliki record center")</f>
        <v>#REF!</v>
      </c>
    </row>
    <row r="21" spans="2:15" ht="10.5" customHeight="1">
      <c r="B21" s="576"/>
      <c r="C21" s="577"/>
      <c r="D21" s="100"/>
      <c r="E21" s="100"/>
      <c r="F21" s="100"/>
      <c r="G21" s="100"/>
      <c r="H21" s="100"/>
      <c r="I21" s="573"/>
      <c r="J21" s="100"/>
      <c r="K21" s="573"/>
      <c r="L21" s="100"/>
      <c r="M21" s="100"/>
      <c r="N21" s="573"/>
      <c r="O21" s="565"/>
    </row>
    <row r="22" spans="2:27" ht="15.75">
      <c r="B22" s="576"/>
      <c r="C22" s="578" t="s">
        <v>8</v>
      </c>
      <c r="D22" s="578" t="s">
        <v>298</v>
      </c>
      <c r="E22" s="100"/>
      <c r="F22" s="100"/>
      <c r="G22" s="100"/>
      <c r="H22" s="100"/>
      <c r="I22" s="573"/>
      <c r="J22" s="100"/>
      <c r="K22" s="573"/>
      <c r="L22" s="100"/>
      <c r="M22" s="100"/>
      <c r="N22" s="573"/>
      <c r="O22" s="565"/>
      <c r="Q22" s="579" t="s">
        <v>516</v>
      </c>
      <c r="R22" s="579"/>
      <c r="S22" s="579" t="s">
        <v>220</v>
      </c>
      <c r="V22" s="580"/>
      <c r="AA22" s="581">
        <f>IF(OR(K24&lt;&gt;"",K26&lt;&gt;"",K28&lt;&gt;""),AA24&amp;" "&amp;AA26&amp;" "&amp;AA28,"")</f>
      </c>
    </row>
    <row r="23" spans="2:27" ht="10.5" customHeight="1">
      <c r="B23" s="576"/>
      <c r="C23" s="578"/>
      <c r="D23" s="578"/>
      <c r="E23" s="100"/>
      <c r="F23" s="100"/>
      <c r="G23" s="100"/>
      <c r="H23" s="100"/>
      <c r="I23" s="573"/>
      <c r="J23" s="100"/>
      <c r="K23" s="573"/>
      <c r="L23" s="100"/>
      <c r="M23" s="100"/>
      <c r="N23" s="573"/>
      <c r="O23" s="565"/>
      <c r="AA23" s="582" t="str">
        <f>IF(OR(N24&lt;&gt;"",N26&lt;&gt;"",N28&lt;&gt;""),"Lokasi records center "&amp;AA25&amp;" "&amp;AA27&amp;" "&amp;AA29,"Lokasi records center "&amp;AA24&amp;" "&amp;AA26&amp;" "&amp;AA28&amp;", namun "&amp;AA25&amp;" "&amp;AA27&amp;" "&amp;AA29)</f>
        <v>Lokasi records center   , namun   </v>
      </c>
    </row>
    <row r="24" spans="2:27" ht="15.75" customHeight="1">
      <c r="B24" s="576"/>
      <c r="C24" s="578"/>
      <c r="D24" s="102" t="s">
        <v>104</v>
      </c>
      <c r="E24" s="100" t="s">
        <v>851</v>
      </c>
      <c r="F24" s="100"/>
      <c r="G24" s="100"/>
      <c r="H24" s="100"/>
      <c r="I24" s="573"/>
      <c r="J24" s="100"/>
      <c r="K24" s="770"/>
      <c r="L24" s="771"/>
      <c r="M24" s="772"/>
      <c r="N24" s="770"/>
      <c r="O24" s="95"/>
      <c r="P24" s="82"/>
      <c r="Q24" s="583">
        <v>100</v>
      </c>
      <c r="R24" s="584"/>
      <c r="S24" s="585">
        <f>IF(K24&lt;&gt;"",100,0)</f>
        <v>0</v>
      </c>
      <c r="U24" s="1068" t="e">
        <f>IF(#REF!&lt;&gt;"","",#REF!)</f>
        <v>#REF!</v>
      </c>
      <c r="V24" s="1068" t="e">
        <f>IF(#REF!&lt;&gt;"","",AA1)</f>
        <v>#REF!</v>
      </c>
      <c r="W24" s="1068" t="e">
        <f>IF(#REF!&lt;&gt;"","",#REF!)</f>
        <v>#REF!</v>
      </c>
      <c r="Z24" s="549" t="str">
        <f>IF(AND(N24&lt;&gt;"",N26&lt;&gt;"",N28&lt;&gt;""),"","namun")</f>
        <v>namun</v>
      </c>
      <c r="AA24" s="549">
        <f>IF(K24&lt;&gt;"","tidak berada di daerah rawan gempa,","")</f>
      </c>
    </row>
    <row r="25" spans="2:32" ht="10.5" customHeight="1">
      <c r="B25" s="576"/>
      <c r="C25" s="578"/>
      <c r="D25" s="103"/>
      <c r="E25" s="100"/>
      <c r="F25" s="100"/>
      <c r="G25" s="100"/>
      <c r="H25" s="100"/>
      <c r="I25" s="573"/>
      <c r="J25" s="100"/>
      <c r="K25" s="773"/>
      <c r="L25" s="773"/>
      <c r="M25" s="773"/>
      <c r="N25" s="773"/>
      <c r="O25" s="565"/>
      <c r="U25" s="1068"/>
      <c r="V25" s="1068"/>
      <c r="W25" s="1068"/>
      <c r="AA25" s="582">
        <f>IF(N24&lt;&gt;"","berada di daerah rawan gempa,","")</f>
      </c>
      <c r="AF25" s="582">
        <f>IF(N24&lt;&gt;"","tidak berada di daerah rawan gempa,","")</f>
      </c>
    </row>
    <row r="26" spans="2:27" ht="15.75" customHeight="1">
      <c r="B26" s="576"/>
      <c r="C26" s="578"/>
      <c r="D26" s="102" t="s">
        <v>105</v>
      </c>
      <c r="E26" s="100" t="s">
        <v>852</v>
      </c>
      <c r="F26" s="100"/>
      <c r="G26" s="100"/>
      <c r="H26" s="100"/>
      <c r="I26" s="573"/>
      <c r="J26" s="100"/>
      <c r="K26" s="770"/>
      <c r="L26" s="771"/>
      <c r="M26" s="772"/>
      <c r="N26" s="770"/>
      <c r="O26" s="95"/>
      <c r="P26" s="82"/>
      <c r="Q26" s="583">
        <v>100</v>
      </c>
      <c r="R26" s="584"/>
      <c r="S26" s="585">
        <f>IF(K26&lt;&gt;"",100,0)</f>
        <v>0</v>
      </c>
      <c r="U26" s="1068"/>
      <c r="V26" s="1068"/>
      <c r="W26" s="1068"/>
      <c r="AA26" s="549">
        <f>IF(K26&lt;&gt;"","tidak berada di daerah rawan banjir,","")</f>
      </c>
    </row>
    <row r="27" spans="2:32" ht="10.5" customHeight="1">
      <c r="B27" s="576"/>
      <c r="C27" s="578"/>
      <c r="D27" s="102"/>
      <c r="E27" s="100"/>
      <c r="F27" s="100"/>
      <c r="G27" s="100"/>
      <c r="H27" s="100"/>
      <c r="I27" s="573"/>
      <c r="J27" s="100"/>
      <c r="K27" s="773"/>
      <c r="L27" s="773"/>
      <c r="M27" s="773"/>
      <c r="N27" s="773"/>
      <c r="O27" s="565"/>
      <c r="U27" s="1068"/>
      <c r="V27" s="1068"/>
      <c r="W27" s="1068"/>
      <c r="AA27" s="582">
        <f>IF(N26&lt;&gt;"","berada di daerah rawan banjir,","")</f>
      </c>
      <c r="AF27" s="582">
        <f>IF(N26&lt;&gt;"","tidak berada di daerah rawan banjir,","")</f>
      </c>
    </row>
    <row r="28" spans="2:27" ht="15.75" customHeight="1">
      <c r="B28" s="576"/>
      <c r="C28" s="578"/>
      <c r="D28" s="102" t="s">
        <v>365</v>
      </c>
      <c r="E28" s="1069" t="s">
        <v>853</v>
      </c>
      <c r="F28" s="1069"/>
      <c r="G28" s="1069"/>
      <c r="H28" s="586"/>
      <c r="I28" s="573"/>
      <c r="J28" s="100"/>
      <c r="K28" s="770"/>
      <c r="L28" s="771"/>
      <c r="M28" s="772"/>
      <c r="N28" s="770"/>
      <c r="O28" s="95"/>
      <c r="P28" s="82"/>
      <c r="Q28" s="583">
        <v>100</v>
      </c>
      <c r="R28" s="584"/>
      <c r="S28" s="585">
        <f>IF(K28&lt;&gt;"",100,0)</f>
        <v>0</v>
      </c>
      <c r="U28" s="1068"/>
      <c r="V28" s="1068"/>
      <c r="W28" s="1068"/>
      <c r="AA28" s="549">
        <f>IF(K28&lt;&gt;"","tidak berdekatan dengan penyimpanan bahan mudah meledak.","")</f>
      </c>
    </row>
    <row r="29" spans="2:32" ht="15.75">
      <c r="B29" s="576"/>
      <c r="C29" s="578"/>
      <c r="D29" s="103"/>
      <c r="E29" s="1069"/>
      <c r="F29" s="1069"/>
      <c r="G29" s="1069"/>
      <c r="H29" s="586"/>
      <c r="I29" s="573"/>
      <c r="J29" s="100"/>
      <c r="K29" s="774"/>
      <c r="L29" s="774"/>
      <c r="M29" s="774"/>
      <c r="N29" s="774"/>
      <c r="O29" s="565"/>
      <c r="AA29" s="549">
        <f>IF(N28&lt;&gt;"","dekat dengan penyimpanan bahan mudah meledak.","")</f>
      </c>
      <c r="AF29" s="549">
        <f>IF(N28&lt;&gt;"","tidak dekat dengan penyimpanan bahan mudah meledak.","")</f>
      </c>
    </row>
    <row r="30" spans="2:15" ht="10.5" customHeight="1">
      <c r="B30" s="576"/>
      <c r="C30" s="578"/>
      <c r="D30" s="103"/>
      <c r="E30" s="587"/>
      <c r="F30" s="588"/>
      <c r="G30" s="587"/>
      <c r="H30" s="587"/>
      <c r="I30" s="573"/>
      <c r="J30" s="100"/>
      <c r="K30" s="774"/>
      <c r="L30" s="774"/>
      <c r="M30" s="774"/>
      <c r="N30" s="774"/>
      <c r="O30" s="565"/>
    </row>
    <row r="31" spans="2:32" ht="15.75" customHeight="1">
      <c r="B31" s="576"/>
      <c r="C31" s="578"/>
      <c r="D31" s="553" t="s">
        <v>854</v>
      </c>
      <c r="E31" s="1070" t="s">
        <v>855</v>
      </c>
      <c r="F31" s="1070"/>
      <c r="G31" s="1070"/>
      <c r="H31" s="589"/>
      <c r="I31" s="573"/>
      <c r="J31" s="100"/>
      <c r="K31" s="770"/>
      <c r="L31" s="771"/>
      <c r="M31" s="772"/>
      <c r="N31" s="770"/>
      <c r="O31" s="95"/>
      <c r="P31" s="82"/>
      <c r="Q31" s="583">
        <v>100</v>
      </c>
      <c r="R31" s="584"/>
      <c r="S31" s="585">
        <f>IF(K31&lt;&gt;"",100,0)</f>
        <v>0</v>
      </c>
      <c r="AA31" s="582"/>
      <c r="AF31" s="582"/>
    </row>
    <row r="32" spans="2:32" ht="16.5" customHeight="1">
      <c r="B32" s="576"/>
      <c r="C32" s="578"/>
      <c r="D32" s="553"/>
      <c r="E32" s="1070"/>
      <c r="F32" s="1070"/>
      <c r="G32" s="1070"/>
      <c r="H32" s="589"/>
      <c r="I32" s="573"/>
      <c r="J32" s="100"/>
      <c r="K32" s="773"/>
      <c r="L32" s="773"/>
      <c r="M32" s="773"/>
      <c r="N32" s="773"/>
      <c r="O32" s="565"/>
      <c r="AA32" s="582"/>
      <c r="AF32" s="582"/>
    </row>
    <row r="33" spans="2:32" ht="10.5" customHeight="1">
      <c r="B33" s="576"/>
      <c r="C33" s="578"/>
      <c r="D33" s="590"/>
      <c r="E33" s="591"/>
      <c r="F33" s="591"/>
      <c r="G33" s="591"/>
      <c r="H33" s="591"/>
      <c r="I33" s="573"/>
      <c r="J33" s="100"/>
      <c r="K33" s="773"/>
      <c r="L33" s="773"/>
      <c r="M33" s="773"/>
      <c r="N33" s="773"/>
      <c r="O33" s="565"/>
      <c r="AA33" s="582"/>
      <c r="AF33" s="582"/>
    </row>
    <row r="34" spans="2:32" ht="14.25" customHeight="1">
      <c r="B34" s="576"/>
      <c r="C34" s="578"/>
      <c r="D34" s="553" t="s">
        <v>856</v>
      </c>
      <c r="E34" s="1086" t="s">
        <v>857</v>
      </c>
      <c r="F34" s="1086"/>
      <c r="G34" s="1086"/>
      <c r="H34" s="592"/>
      <c r="I34" s="573"/>
      <c r="J34" s="100"/>
      <c r="K34" s="770"/>
      <c r="L34" s="771"/>
      <c r="M34" s="772"/>
      <c r="N34" s="770"/>
      <c r="O34" s="95"/>
      <c r="P34" s="82"/>
      <c r="Q34" s="583">
        <v>100</v>
      </c>
      <c r="R34" s="584"/>
      <c r="S34" s="585">
        <f>IF(K34&lt;&gt;"",100,0)</f>
        <v>0</v>
      </c>
      <c r="AA34" s="582"/>
      <c r="AF34" s="582"/>
    </row>
    <row r="35" spans="2:32" ht="21.75" customHeight="1">
      <c r="B35" s="576"/>
      <c r="C35" s="578"/>
      <c r="D35" s="553"/>
      <c r="E35" s="1086"/>
      <c r="F35" s="1086"/>
      <c r="G35" s="1086"/>
      <c r="H35" s="592"/>
      <c r="I35" s="573"/>
      <c r="J35" s="100"/>
      <c r="K35" s="773"/>
      <c r="L35" s="773"/>
      <c r="M35" s="773"/>
      <c r="N35" s="773"/>
      <c r="O35" s="565"/>
      <c r="AA35" s="582"/>
      <c r="AF35" s="582"/>
    </row>
    <row r="36" spans="2:32" ht="10.5" customHeight="1">
      <c r="B36" s="576"/>
      <c r="C36" s="578"/>
      <c r="D36" s="593"/>
      <c r="E36" s="594"/>
      <c r="F36" s="594"/>
      <c r="G36" s="594"/>
      <c r="H36" s="594"/>
      <c r="I36" s="573"/>
      <c r="J36" s="100"/>
      <c r="K36" s="773"/>
      <c r="L36" s="773"/>
      <c r="M36" s="773"/>
      <c r="N36" s="773"/>
      <c r="O36" s="565"/>
      <c r="AA36" s="582"/>
      <c r="AF36" s="582"/>
    </row>
    <row r="37" spans="2:32" ht="15" customHeight="1">
      <c r="B37" s="576"/>
      <c r="C37" s="578"/>
      <c r="D37" s="595" t="s">
        <v>858</v>
      </c>
      <c r="E37" s="1086" t="s">
        <v>859</v>
      </c>
      <c r="F37" s="1086"/>
      <c r="G37" s="1086"/>
      <c r="H37" s="592"/>
      <c r="I37" s="564"/>
      <c r="J37" s="563"/>
      <c r="K37" s="770"/>
      <c r="L37" s="771"/>
      <c r="M37" s="772"/>
      <c r="N37" s="770"/>
      <c r="O37" s="95"/>
      <c r="P37" s="82"/>
      <c r="Q37" s="583">
        <v>100</v>
      </c>
      <c r="R37" s="584"/>
      <c r="S37" s="585">
        <f>IF(K37&lt;&gt;"",100,0)</f>
        <v>0</v>
      </c>
      <c r="AA37" s="582"/>
      <c r="AF37" s="582"/>
    </row>
    <row r="38" spans="2:32" ht="23.25" customHeight="1">
      <c r="B38" s="576"/>
      <c r="C38" s="578"/>
      <c r="D38" s="596"/>
      <c r="E38" s="1086"/>
      <c r="F38" s="1086"/>
      <c r="G38" s="1086"/>
      <c r="H38" s="592"/>
      <c r="I38" s="564"/>
      <c r="J38" s="563"/>
      <c r="K38" s="773"/>
      <c r="L38" s="773"/>
      <c r="M38" s="773"/>
      <c r="N38" s="773"/>
      <c r="O38" s="565"/>
      <c r="AA38" s="582"/>
      <c r="AF38" s="582"/>
    </row>
    <row r="39" spans="2:32" ht="10.5" customHeight="1">
      <c r="B39" s="576"/>
      <c r="C39" s="578"/>
      <c r="D39" s="596"/>
      <c r="E39" s="587"/>
      <c r="F39" s="587"/>
      <c r="G39" s="587"/>
      <c r="H39" s="587"/>
      <c r="I39" s="564"/>
      <c r="J39" s="563"/>
      <c r="K39" s="773"/>
      <c r="L39" s="773"/>
      <c r="M39" s="773"/>
      <c r="N39" s="773"/>
      <c r="O39" s="565"/>
      <c r="AA39" s="582"/>
      <c r="AF39" s="582"/>
    </row>
    <row r="40" spans="2:19" ht="15.75" customHeight="1">
      <c r="B40" s="576"/>
      <c r="C40" s="578" t="s">
        <v>9</v>
      </c>
      <c r="D40" s="596" t="s">
        <v>860</v>
      </c>
      <c r="E40" s="100"/>
      <c r="F40" s="100"/>
      <c r="G40" s="100"/>
      <c r="H40" s="100"/>
      <c r="I40" s="573"/>
      <c r="J40" s="100"/>
      <c r="K40" s="770"/>
      <c r="L40" s="771"/>
      <c r="M40" s="772"/>
      <c r="N40" s="770"/>
      <c r="O40" s="95"/>
      <c r="P40" s="82"/>
      <c r="Q40" s="583">
        <v>100</v>
      </c>
      <c r="R40" s="584"/>
      <c r="S40" s="585">
        <f>IF(K40&lt;&gt;"",100,0)</f>
        <v>0</v>
      </c>
    </row>
    <row r="41" spans="2:32" ht="10.5" customHeight="1">
      <c r="B41" s="576"/>
      <c r="C41" s="578"/>
      <c r="D41" s="578"/>
      <c r="E41" s="100"/>
      <c r="F41" s="100"/>
      <c r="G41" s="100"/>
      <c r="H41" s="100"/>
      <c r="I41" s="573"/>
      <c r="J41" s="100"/>
      <c r="K41" s="773"/>
      <c r="L41" s="773"/>
      <c r="M41" s="773"/>
      <c r="N41" s="773"/>
      <c r="O41" s="565"/>
      <c r="AA41" s="549">
        <f>IF(AND(N73&lt;&gt;"",N75&lt;&gt;""),"Struktur records center "&amp;AF73&amp;" dan "&amp;AF75,AF41)</f>
      </c>
      <c r="AF41" s="549">
        <f>IF(OR(K73&lt;&gt;"",N73&lt;&gt;""),"Struktur records center "&amp;AF73&amp;" "&amp;AF75,"")</f>
      </c>
    </row>
    <row r="42" spans="2:19" ht="15.75" customHeight="1">
      <c r="B42" s="576" t="s">
        <v>14</v>
      </c>
      <c r="C42" s="578" t="s">
        <v>300</v>
      </c>
      <c r="D42" s="578"/>
      <c r="E42" s="100"/>
      <c r="F42" s="100"/>
      <c r="G42" s="100"/>
      <c r="H42" s="100"/>
      <c r="I42" s="573"/>
      <c r="J42" s="100"/>
      <c r="K42" s="775"/>
      <c r="L42" s="773"/>
      <c r="M42" s="773"/>
      <c r="N42" s="775"/>
      <c r="O42" s="565"/>
      <c r="Q42" s="597"/>
      <c r="S42" s="597"/>
    </row>
    <row r="43" spans="2:15" ht="10.5" customHeight="1">
      <c r="B43" s="576"/>
      <c r="C43" s="578"/>
      <c r="D43" s="578"/>
      <c r="E43" s="100"/>
      <c r="F43" s="100"/>
      <c r="G43" s="100"/>
      <c r="H43" s="100"/>
      <c r="I43" s="573"/>
      <c r="J43" s="100"/>
      <c r="K43" s="773"/>
      <c r="L43" s="773"/>
      <c r="M43" s="773"/>
      <c r="N43" s="773"/>
      <c r="O43" s="565"/>
    </row>
    <row r="44" spans="2:35" ht="15.75" customHeight="1">
      <c r="B44" s="576"/>
      <c r="C44" s="598" t="s">
        <v>5</v>
      </c>
      <c r="D44" s="578" t="s">
        <v>314</v>
      </c>
      <c r="E44" s="100"/>
      <c r="F44" s="100"/>
      <c r="G44" s="100"/>
      <c r="H44" s="100"/>
      <c r="I44" s="573"/>
      <c r="J44" s="100"/>
      <c r="K44" s="775"/>
      <c r="L44" s="773"/>
      <c r="M44" s="773"/>
      <c r="N44" s="775"/>
      <c r="O44" s="565"/>
      <c r="Q44" s="597"/>
      <c r="S44" s="597"/>
      <c r="AI44" s="549" t="s">
        <v>316</v>
      </c>
    </row>
    <row r="45" spans="2:15" ht="10.5" customHeight="1">
      <c r="B45" s="576"/>
      <c r="C45" s="578"/>
      <c r="D45" s="578"/>
      <c r="E45" s="100"/>
      <c r="F45" s="100"/>
      <c r="G45" s="100"/>
      <c r="H45" s="100"/>
      <c r="I45" s="573"/>
      <c r="J45" s="100"/>
      <c r="K45" s="773"/>
      <c r="L45" s="773"/>
      <c r="M45" s="773"/>
      <c r="N45" s="773"/>
      <c r="O45" s="565"/>
    </row>
    <row r="46" spans="2:19" ht="15.75" customHeight="1">
      <c r="B46" s="576"/>
      <c r="C46" s="578"/>
      <c r="D46" s="599" t="s">
        <v>443</v>
      </c>
      <c r="E46" s="100" t="s">
        <v>317</v>
      </c>
      <c r="F46" s="100"/>
      <c r="G46" s="100"/>
      <c r="H46" s="100"/>
      <c r="I46" s="573"/>
      <c r="J46" s="100"/>
      <c r="K46" s="770"/>
      <c r="L46" s="771"/>
      <c r="M46" s="772"/>
      <c r="N46" s="770"/>
      <c r="O46" s="95"/>
      <c r="P46" s="82"/>
      <c r="Q46" s="583">
        <v>100</v>
      </c>
      <c r="R46" s="584"/>
      <c r="S46" s="585">
        <f>IF(K46&lt;&gt;"",100,0)</f>
        <v>0</v>
      </c>
    </row>
    <row r="47" spans="2:19" ht="10.5" customHeight="1">
      <c r="B47" s="576"/>
      <c r="C47" s="578"/>
      <c r="D47" s="102"/>
      <c r="E47" s="100"/>
      <c r="F47" s="100"/>
      <c r="G47" s="100"/>
      <c r="H47" s="100"/>
      <c r="I47" s="573"/>
      <c r="J47" s="100"/>
      <c r="K47" s="775"/>
      <c r="L47" s="773"/>
      <c r="M47" s="773"/>
      <c r="N47" s="775"/>
      <c r="O47" s="565"/>
      <c r="Q47" s="597"/>
      <c r="S47" s="597"/>
    </row>
    <row r="48" spans="2:19" ht="15.75" customHeight="1">
      <c r="B48" s="576"/>
      <c r="C48" s="578"/>
      <c r="D48" s="599" t="s">
        <v>442</v>
      </c>
      <c r="E48" s="100" t="s">
        <v>318</v>
      </c>
      <c r="F48" s="100"/>
      <c r="G48" s="100"/>
      <c r="H48" s="100"/>
      <c r="I48" s="573"/>
      <c r="J48" s="100"/>
      <c r="K48" s="770"/>
      <c r="L48" s="771"/>
      <c r="M48" s="772"/>
      <c r="N48" s="770"/>
      <c r="O48" s="95"/>
      <c r="P48" s="82"/>
      <c r="Q48" s="583">
        <v>100</v>
      </c>
      <c r="R48" s="584"/>
      <c r="S48" s="585">
        <f>IF(K48&lt;&gt;"",100,0)</f>
        <v>0</v>
      </c>
    </row>
    <row r="49" spans="2:19" ht="10.5" customHeight="1">
      <c r="B49" s="576"/>
      <c r="C49" s="578"/>
      <c r="D49" s="102"/>
      <c r="E49" s="100"/>
      <c r="F49" s="100"/>
      <c r="G49" s="100"/>
      <c r="H49" s="100"/>
      <c r="I49" s="573"/>
      <c r="J49" s="100"/>
      <c r="K49" s="775"/>
      <c r="L49" s="773"/>
      <c r="M49" s="773"/>
      <c r="N49" s="775"/>
      <c r="O49" s="565"/>
      <c r="Q49" s="597"/>
      <c r="S49" s="597"/>
    </row>
    <row r="50" spans="2:19" ht="15.75" customHeight="1">
      <c r="B50" s="576"/>
      <c r="C50" s="596"/>
      <c r="D50" s="600" t="s">
        <v>663</v>
      </c>
      <c r="E50" s="563" t="s">
        <v>319</v>
      </c>
      <c r="F50" s="563"/>
      <c r="G50" s="563"/>
      <c r="H50" s="563"/>
      <c r="I50" s="564"/>
      <c r="J50" s="563"/>
      <c r="K50" s="770"/>
      <c r="L50" s="771"/>
      <c r="M50" s="772"/>
      <c r="N50" s="770"/>
      <c r="O50" s="95"/>
      <c r="P50" s="82"/>
      <c r="Q50" s="583">
        <v>100</v>
      </c>
      <c r="R50" s="584"/>
      <c r="S50" s="585">
        <f>IF(K50&lt;&gt;"",100,0)</f>
        <v>0</v>
      </c>
    </row>
    <row r="51" spans="2:15" ht="10.5" customHeight="1">
      <c r="B51" s="576"/>
      <c r="C51" s="596"/>
      <c r="D51" s="596"/>
      <c r="E51" s="563"/>
      <c r="F51" s="563"/>
      <c r="G51" s="563"/>
      <c r="H51" s="563"/>
      <c r="I51" s="564"/>
      <c r="J51" s="563"/>
      <c r="K51" s="776"/>
      <c r="L51" s="776"/>
      <c r="M51" s="776"/>
      <c r="N51" s="776"/>
      <c r="O51" s="565"/>
    </row>
    <row r="52" spans="2:19" ht="15.75" customHeight="1">
      <c r="B52" s="576"/>
      <c r="C52" s="601" t="s">
        <v>6</v>
      </c>
      <c r="D52" s="596" t="s">
        <v>315</v>
      </c>
      <c r="E52" s="563"/>
      <c r="F52" s="563"/>
      <c r="G52" s="563"/>
      <c r="H52" s="563"/>
      <c r="I52" s="564"/>
      <c r="J52" s="563"/>
      <c r="K52" s="777"/>
      <c r="L52" s="776"/>
      <c r="M52" s="776"/>
      <c r="N52" s="777"/>
      <c r="O52" s="565"/>
      <c r="P52" s="556"/>
      <c r="Q52" s="597"/>
      <c r="S52" s="597"/>
    </row>
    <row r="53" spans="2:15" ht="10.5" customHeight="1">
      <c r="B53" s="576"/>
      <c r="C53" s="596"/>
      <c r="D53" s="596"/>
      <c r="E53" s="563"/>
      <c r="F53" s="563"/>
      <c r="G53" s="563"/>
      <c r="H53" s="563"/>
      <c r="I53" s="564"/>
      <c r="J53" s="563"/>
      <c r="K53" s="776"/>
      <c r="L53" s="776"/>
      <c r="M53" s="776"/>
      <c r="N53" s="776"/>
      <c r="O53" s="565"/>
    </row>
    <row r="54" spans="2:19" ht="15.75" customHeight="1">
      <c r="B54" s="576"/>
      <c r="C54" s="578"/>
      <c r="D54" s="599" t="s">
        <v>468</v>
      </c>
      <c r="E54" s="1069" t="s">
        <v>299</v>
      </c>
      <c r="F54" s="1069"/>
      <c r="G54" s="1069"/>
      <c r="H54" s="586"/>
      <c r="I54" s="573"/>
      <c r="J54" s="100"/>
      <c r="K54" s="770"/>
      <c r="L54" s="771"/>
      <c r="M54" s="772"/>
      <c r="N54" s="770"/>
      <c r="O54" s="95"/>
      <c r="P54" s="82"/>
      <c r="Q54" s="583">
        <v>100</v>
      </c>
      <c r="R54" s="584"/>
      <c r="S54" s="585">
        <f>IF(K54&lt;&gt;"",100,0)</f>
        <v>0</v>
      </c>
    </row>
    <row r="55" spans="2:15" ht="15.75">
      <c r="B55" s="576"/>
      <c r="C55" s="578"/>
      <c r="D55" s="102"/>
      <c r="E55" s="1069"/>
      <c r="F55" s="1069"/>
      <c r="G55" s="1069"/>
      <c r="H55" s="586"/>
      <c r="I55" s="573"/>
      <c r="J55" s="100"/>
      <c r="K55" s="773"/>
      <c r="L55" s="773"/>
      <c r="M55" s="773"/>
      <c r="N55" s="773"/>
      <c r="O55" s="565"/>
    </row>
    <row r="56" spans="2:15" ht="10.5" customHeight="1">
      <c r="B56" s="576"/>
      <c r="C56" s="578"/>
      <c r="D56" s="102"/>
      <c r="E56" s="100"/>
      <c r="F56" s="100"/>
      <c r="G56" s="100"/>
      <c r="H56" s="100"/>
      <c r="I56" s="573"/>
      <c r="J56" s="100"/>
      <c r="K56" s="773"/>
      <c r="L56" s="773"/>
      <c r="M56" s="773"/>
      <c r="N56" s="773"/>
      <c r="O56" s="565"/>
    </row>
    <row r="57" spans="2:19" ht="15.75" customHeight="1">
      <c r="B57" s="576"/>
      <c r="C57" s="578"/>
      <c r="D57" s="599" t="s">
        <v>470</v>
      </c>
      <c r="E57" s="1069" t="s">
        <v>878</v>
      </c>
      <c r="F57" s="1069"/>
      <c r="G57" s="1069"/>
      <c r="H57" s="586"/>
      <c r="I57" s="573"/>
      <c r="J57" s="100"/>
      <c r="K57" s="770"/>
      <c r="L57" s="771"/>
      <c r="M57" s="772"/>
      <c r="N57" s="770"/>
      <c r="O57" s="95"/>
      <c r="P57" s="82"/>
      <c r="Q57" s="583">
        <v>100</v>
      </c>
      <c r="R57" s="584"/>
      <c r="S57" s="585">
        <f>IF(K57&lt;&gt;"",100,0)</f>
        <v>0</v>
      </c>
    </row>
    <row r="58" spans="2:15" ht="36" customHeight="1">
      <c r="B58" s="576"/>
      <c r="C58" s="578"/>
      <c r="D58" s="102"/>
      <c r="E58" s="1069"/>
      <c r="F58" s="1069"/>
      <c r="G58" s="1069"/>
      <c r="H58" s="586"/>
      <c r="I58" s="573"/>
      <c r="J58" s="100"/>
      <c r="K58" s="773"/>
      <c r="L58" s="773"/>
      <c r="M58" s="773"/>
      <c r="N58" s="773"/>
      <c r="O58" s="565"/>
    </row>
    <row r="59" spans="2:15" ht="10.5" customHeight="1">
      <c r="B59" s="576"/>
      <c r="C59" s="578"/>
      <c r="D59" s="102"/>
      <c r="E59" s="100"/>
      <c r="F59" s="100"/>
      <c r="G59" s="100"/>
      <c r="H59" s="100"/>
      <c r="I59" s="573"/>
      <c r="J59" s="100"/>
      <c r="K59" s="773"/>
      <c r="L59" s="773"/>
      <c r="M59" s="773"/>
      <c r="N59" s="773"/>
      <c r="O59" s="565"/>
    </row>
    <row r="60" spans="2:19" ht="15.75" customHeight="1">
      <c r="B60" s="576"/>
      <c r="C60" s="578"/>
      <c r="D60" s="599" t="s">
        <v>664</v>
      </c>
      <c r="E60" s="1069" t="s">
        <v>392</v>
      </c>
      <c r="F60" s="1069"/>
      <c r="G60" s="1069"/>
      <c r="H60" s="586"/>
      <c r="I60" s="573"/>
      <c r="J60" s="100"/>
      <c r="K60" s="770"/>
      <c r="L60" s="771"/>
      <c r="M60" s="772"/>
      <c r="N60" s="770"/>
      <c r="O60" s="95"/>
      <c r="P60" s="82"/>
      <c r="Q60" s="583">
        <v>100</v>
      </c>
      <c r="R60" s="584"/>
      <c r="S60" s="585">
        <f>IF(K60&lt;&gt;"",100,0)</f>
        <v>0</v>
      </c>
    </row>
    <row r="61" spans="2:19" ht="15.75" customHeight="1">
      <c r="B61" s="576"/>
      <c r="C61" s="578"/>
      <c r="D61" s="102"/>
      <c r="E61" s="1069"/>
      <c r="F61" s="1069"/>
      <c r="G61" s="1069"/>
      <c r="H61" s="586"/>
      <c r="I61" s="573"/>
      <c r="J61" s="100"/>
      <c r="K61" s="775"/>
      <c r="L61" s="773"/>
      <c r="M61" s="773"/>
      <c r="N61" s="775"/>
      <c r="O61" s="565"/>
      <c r="Q61" s="597"/>
      <c r="S61" s="597"/>
    </row>
    <row r="62" spans="2:19" ht="10.5" customHeight="1">
      <c r="B62" s="576"/>
      <c r="C62" s="578"/>
      <c r="D62" s="102"/>
      <c r="E62" s="602"/>
      <c r="F62" s="602"/>
      <c r="G62" s="602"/>
      <c r="H62" s="602"/>
      <c r="I62" s="573"/>
      <c r="J62" s="100"/>
      <c r="K62" s="775"/>
      <c r="L62" s="773"/>
      <c r="M62" s="773"/>
      <c r="N62" s="775"/>
      <c r="O62" s="565"/>
      <c r="Q62" s="597"/>
      <c r="S62" s="597"/>
    </row>
    <row r="63" spans="2:19" ht="15.75" customHeight="1">
      <c r="B63" s="576"/>
      <c r="C63" s="578"/>
      <c r="D63" s="599" t="s">
        <v>665</v>
      </c>
      <c r="E63" s="1069" t="s">
        <v>301</v>
      </c>
      <c r="F63" s="1069"/>
      <c r="G63" s="1069"/>
      <c r="H63" s="586"/>
      <c r="I63" s="573"/>
      <c r="J63" s="100"/>
      <c r="K63" s="770"/>
      <c r="L63" s="771"/>
      <c r="M63" s="772"/>
      <c r="N63" s="770"/>
      <c r="O63" s="95"/>
      <c r="P63" s="82"/>
      <c r="Q63" s="583">
        <v>100</v>
      </c>
      <c r="R63" s="584"/>
      <c r="S63" s="585">
        <f>IF(K63&lt;&gt;"",100,0)</f>
        <v>0</v>
      </c>
    </row>
    <row r="64" spans="2:19" ht="15.75" customHeight="1">
      <c r="B64" s="576"/>
      <c r="C64" s="578"/>
      <c r="D64" s="102"/>
      <c r="E64" s="1069"/>
      <c r="F64" s="1069"/>
      <c r="G64" s="1069"/>
      <c r="H64" s="586"/>
      <c r="I64" s="573"/>
      <c r="J64" s="100"/>
      <c r="K64" s="775"/>
      <c r="L64" s="773"/>
      <c r="M64" s="773"/>
      <c r="N64" s="775"/>
      <c r="O64" s="565"/>
      <c r="Q64" s="597"/>
      <c r="S64" s="597"/>
    </row>
    <row r="65" spans="2:19" ht="10.5" customHeight="1">
      <c r="B65" s="576"/>
      <c r="C65" s="578"/>
      <c r="D65" s="102"/>
      <c r="E65" s="602"/>
      <c r="F65" s="602"/>
      <c r="G65" s="602"/>
      <c r="H65" s="602"/>
      <c r="I65" s="573"/>
      <c r="J65" s="100"/>
      <c r="K65" s="775"/>
      <c r="L65" s="773"/>
      <c r="M65" s="773"/>
      <c r="N65" s="775"/>
      <c r="O65" s="565"/>
      <c r="Q65" s="597"/>
      <c r="S65" s="597"/>
    </row>
    <row r="66" spans="2:19" ht="15.75" customHeight="1">
      <c r="B66" s="576"/>
      <c r="C66" s="578"/>
      <c r="D66" s="599" t="s">
        <v>666</v>
      </c>
      <c r="E66" s="1069" t="s">
        <v>879</v>
      </c>
      <c r="F66" s="1069"/>
      <c r="G66" s="1069"/>
      <c r="H66" s="603"/>
      <c r="I66" s="573"/>
      <c r="J66" s="100"/>
      <c r="K66" s="770"/>
      <c r="L66" s="771"/>
      <c r="M66" s="772"/>
      <c r="N66" s="770"/>
      <c r="O66" s="95"/>
      <c r="P66" s="82"/>
      <c r="Q66" s="583">
        <v>100</v>
      </c>
      <c r="R66" s="584"/>
      <c r="S66" s="585">
        <f>IF(K66&lt;&gt;"",100,0)</f>
        <v>0</v>
      </c>
    </row>
    <row r="67" spans="2:19" ht="15.75" customHeight="1">
      <c r="B67" s="576"/>
      <c r="C67" s="578"/>
      <c r="D67" s="102"/>
      <c r="E67" s="1069"/>
      <c r="F67" s="1069"/>
      <c r="G67" s="1069"/>
      <c r="H67" s="603"/>
      <c r="I67" s="573"/>
      <c r="J67" s="100"/>
      <c r="K67" s="775"/>
      <c r="L67" s="773"/>
      <c r="M67" s="773"/>
      <c r="N67" s="775"/>
      <c r="O67" s="565"/>
      <c r="Q67" s="597"/>
      <c r="S67" s="597"/>
    </row>
    <row r="68" spans="2:19" ht="10.5" customHeight="1">
      <c r="B68" s="576"/>
      <c r="C68" s="578"/>
      <c r="D68" s="102"/>
      <c r="E68" s="604"/>
      <c r="F68" s="604"/>
      <c r="G68" s="604"/>
      <c r="H68" s="604"/>
      <c r="I68" s="573"/>
      <c r="J68" s="100"/>
      <c r="K68" s="775"/>
      <c r="L68" s="773"/>
      <c r="M68" s="773"/>
      <c r="N68" s="775"/>
      <c r="O68" s="565"/>
      <c r="Q68" s="597"/>
      <c r="S68" s="597"/>
    </row>
    <row r="69" spans="2:19" ht="15.75" customHeight="1">
      <c r="B69" s="576"/>
      <c r="C69" s="578"/>
      <c r="D69" s="605" t="s">
        <v>784</v>
      </c>
      <c r="E69" s="1069" t="s">
        <v>880</v>
      </c>
      <c r="F69" s="1069"/>
      <c r="G69" s="1069"/>
      <c r="H69" s="586"/>
      <c r="I69" s="573"/>
      <c r="J69" s="100"/>
      <c r="K69" s="770"/>
      <c r="L69" s="771"/>
      <c r="M69" s="772"/>
      <c r="N69" s="770"/>
      <c r="O69" s="95"/>
      <c r="P69" s="82"/>
      <c r="Q69" s="583">
        <v>100</v>
      </c>
      <c r="R69" s="584"/>
      <c r="S69" s="585">
        <f>IF(K69&lt;&gt;"",100,0)</f>
        <v>0</v>
      </c>
    </row>
    <row r="70" spans="2:19" ht="15.75" customHeight="1">
      <c r="B70" s="576"/>
      <c r="C70" s="578"/>
      <c r="D70" s="578"/>
      <c r="E70" s="1069"/>
      <c r="F70" s="1069"/>
      <c r="G70" s="1069"/>
      <c r="H70" s="586"/>
      <c r="I70" s="573"/>
      <c r="J70" s="100"/>
      <c r="K70" s="775"/>
      <c r="L70" s="773"/>
      <c r="M70" s="773"/>
      <c r="N70" s="775"/>
      <c r="O70" s="565"/>
      <c r="Q70" s="597"/>
      <c r="S70" s="597"/>
    </row>
    <row r="71" spans="2:15" ht="10.5" customHeight="1">
      <c r="B71" s="576"/>
      <c r="C71" s="596"/>
      <c r="D71" s="596"/>
      <c r="E71" s="563"/>
      <c r="F71" s="563"/>
      <c r="G71" s="563"/>
      <c r="H71" s="563"/>
      <c r="I71" s="564"/>
      <c r="J71" s="563"/>
      <c r="K71" s="776"/>
      <c r="L71" s="776"/>
      <c r="M71" s="776"/>
      <c r="N71" s="776"/>
      <c r="O71" s="565"/>
    </row>
    <row r="72" spans="2:32" ht="15.75">
      <c r="B72" s="574" t="s">
        <v>3</v>
      </c>
      <c r="C72" s="578" t="s">
        <v>302</v>
      </c>
      <c r="D72" s="578"/>
      <c r="E72" s="100"/>
      <c r="F72" s="100"/>
      <c r="G72" s="100"/>
      <c r="H72" s="100"/>
      <c r="I72" s="573"/>
      <c r="J72" s="100"/>
      <c r="K72" s="773"/>
      <c r="L72" s="773"/>
      <c r="M72" s="773"/>
      <c r="N72" s="773"/>
      <c r="O72" s="565"/>
      <c r="Z72" s="549" t="e">
        <f>IF(AND(N73&lt;&gt;"",N75&lt;&gt;"",N77&lt;&gt;"",N79&lt;&gt;"",#REF!&lt;&gt;"",#REF!&lt;&gt;""),"","namun")</f>
        <v>#REF!</v>
      </c>
      <c r="AA72" s="549">
        <f>IF(AND(N73&lt;&gt;"",N75&lt;&gt;""),"Struktur records center "&amp;AA73&amp;" dan "&amp;AA75,AF72)</f>
      </c>
      <c r="AF72" s="549">
        <f>IF(OR(K73&lt;&gt;"",N73&lt;&gt;""),"Struktur records center "&amp;AB73&amp;" "&amp;AB75&amp;" "&amp;Z72&amp;""&amp;AA73&amp;" "&amp;AA75,"")</f>
      </c>
    </row>
    <row r="73" spans="2:32" ht="15.75" customHeight="1">
      <c r="B73" s="576"/>
      <c r="C73" s="578" t="s">
        <v>224</v>
      </c>
      <c r="D73" s="1075" t="s">
        <v>320</v>
      </c>
      <c r="E73" s="1075"/>
      <c r="F73" s="1075"/>
      <c r="G73" s="1075"/>
      <c r="H73" s="588"/>
      <c r="I73" s="573"/>
      <c r="J73" s="100"/>
      <c r="K73" s="773"/>
      <c r="L73" s="773"/>
      <c r="M73" s="773"/>
      <c r="N73" s="773"/>
      <c r="O73" s="565"/>
      <c r="U73" s="1068" t="e">
        <f>IF(#REF!&lt;&gt;"","",AA72)</f>
        <v>#REF!</v>
      </c>
      <c r="V73" s="1068" t="e">
        <f>IF(#REF!&lt;&gt;"","",AA5)</f>
        <v>#REF!</v>
      </c>
      <c r="W73" s="1068" t="e">
        <f>IF(#REF!&lt;&gt;"","",AA41)</f>
        <v>#REF!</v>
      </c>
      <c r="AA73" s="549">
        <f>IF(N73&lt;&gt;"","belum terdapat saluran air/drainase","")</f>
      </c>
      <c r="AB73" s="549">
        <f>IF(K73&lt;&gt;"","sudah terdapat saluran air/drainase","")</f>
      </c>
      <c r="AF73" s="549">
        <f>IF(N73&lt;&gt;"","agar terdapat saluran air/drainase","")</f>
      </c>
    </row>
    <row r="74" spans="2:23" ht="10.5" customHeight="1">
      <c r="B74" s="576"/>
      <c r="C74" s="578"/>
      <c r="D74" s="103"/>
      <c r="E74" s="100"/>
      <c r="F74" s="100"/>
      <c r="G74" s="100"/>
      <c r="H74" s="100"/>
      <c r="I74" s="573"/>
      <c r="J74" s="100"/>
      <c r="K74" s="773"/>
      <c r="L74" s="773"/>
      <c r="M74" s="773"/>
      <c r="N74" s="773"/>
      <c r="O74" s="565"/>
      <c r="U74" s="1068"/>
      <c r="V74" s="1068"/>
      <c r="W74" s="1068"/>
    </row>
    <row r="75" spans="2:32" ht="15.75" customHeight="1">
      <c r="B75" s="576"/>
      <c r="C75" s="578"/>
      <c r="D75" s="599" t="s">
        <v>861</v>
      </c>
      <c r="E75" s="606" t="s">
        <v>321</v>
      </c>
      <c r="F75" s="607"/>
      <c r="G75" s="607"/>
      <c r="H75" s="607"/>
      <c r="I75" s="573"/>
      <c r="J75" s="100"/>
      <c r="K75" s="770"/>
      <c r="L75" s="771"/>
      <c r="M75" s="772"/>
      <c r="N75" s="770"/>
      <c r="O75" s="95"/>
      <c r="P75" s="82"/>
      <c r="Q75" s="583">
        <v>100</v>
      </c>
      <c r="R75" s="584"/>
      <c r="S75" s="585">
        <f>IF(K75&lt;&gt;"",100,0)</f>
        <v>0</v>
      </c>
      <c r="U75" s="1068"/>
      <c r="V75" s="1068"/>
      <c r="W75" s="1068"/>
      <c r="AA75" s="549">
        <f>IF(N75&lt;&gt;"","belum terdapat pintu darurat.","")</f>
      </c>
      <c r="AB75" s="549">
        <f>IF(K75&lt;&gt;"","sudah terdapat pintu darurat.","")</f>
      </c>
      <c r="AF75" s="549">
        <f>IF(N75&lt;&gt;"","agar terdapat pintu darurat.","")</f>
      </c>
    </row>
    <row r="76" spans="2:32" ht="10.5" customHeight="1">
      <c r="B76" s="576"/>
      <c r="C76" s="578"/>
      <c r="D76" s="103"/>
      <c r="E76" s="100"/>
      <c r="F76" s="100"/>
      <c r="G76" s="100"/>
      <c r="H76" s="100"/>
      <c r="I76" s="573"/>
      <c r="J76" s="100"/>
      <c r="K76" s="773"/>
      <c r="L76" s="773"/>
      <c r="M76" s="773"/>
      <c r="N76" s="773"/>
      <c r="O76" s="565"/>
      <c r="U76" s="1068"/>
      <c r="AA76" s="549" t="e">
        <f>IF(AND(N77&lt;&gt;"",N79&lt;&gt;"",#REF!&lt;&gt;"",#REF!&lt;&gt;"",),"Kemudian agar terdapat alat perlidungan bahaya kebakaran, berupa "&amp;AA77&amp;" "&amp;AA79&amp;" "&amp;#REF!&amp;" "&amp;#REF!,AF76)</f>
        <v>#REF!</v>
      </c>
      <c r="AF76" s="549">
        <f>IF(OR(K77&lt;&gt;"",N77&lt;&gt;""),"Kemudian agar terdapat alat perlindungan kebakaran, berupa: "&amp;AA77&amp;" "&amp;AA79&amp;" "&amp;#REF!&amp;" "&amp;#REF!,"")</f>
      </c>
    </row>
    <row r="77" spans="2:28" ht="15.75" customHeight="1">
      <c r="B77" s="576"/>
      <c r="C77" s="578"/>
      <c r="D77" s="599" t="s">
        <v>862</v>
      </c>
      <c r="E77" s="575" t="s">
        <v>322</v>
      </c>
      <c r="F77" s="100"/>
      <c r="G77" s="100"/>
      <c r="H77" s="100"/>
      <c r="I77" s="573"/>
      <c r="J77" s="100"/>
      <c r="K77" s="770"/>
      <c r="L77" s="771"/>
      <c r="M77" s="772"/>
      <c r="N77" s="770"/>
      <c r="O77" s="95"/>
      <c r="P77" s="82"/>
      <c r="Q77" s="583">
        <v>100</v>
      </c>
      <c r="R77" s="584"/>
      <c r="S77" s="585">
        <f>IF(K77&lt;&gt;"",100,0)</f>
        <v>0</v>
      </c>
      <c r="U77" s="1068" t="e">
        <f>IF(#REF!&lt;&gt;"","",#REF!)</f>
        <v>#REF!</v>
      </c>
      <c r="V77" s="1068" t="e">
        <f>IF(#REF!&lt;&gt;"","",AA8)</f>
        <v>#REF!</v>
      </c>
      <c r="W77" s="1068" t="e">
        <f>IF(#REF!&lt;&gt;"","",AA76)</f>
        <v>#REF!</v>
      </c>
      <c r="AA77" s="549">
        <f>IF(N77&lt;&gt;"","heat/smoke detector,","")</f>
      </c>
      <c r="AB77" s="549">
        <f>IF(K77&lt;&gt;"","heat/smoke detector,","")</f>
      </c>
    </row>
    <row r="78" spans="2:23" ht="10.5" customHeight="1">
      <c r="B78" s="576"/>
      <c r="C78" s="578"/>
      <c r="D78" s="102"/>
      <c r="E78" s="100"/>
      <c r="F78" s="100"/>
      <c r="G78" s="100"/>
      <c r="H78" s="100"/>
      <c r="I78" s="573"/>
      <c r="J78" s="100"/>
      <c r="K78" s="773"/>
      <c r="L78" s="773"/>
      <c r="M78" s="773"/>
      <c r="N78" s="773"/>
      <c r="O78" s="565"/>
      <c r="U78" s="1068"/>
      <c r="V78" s="1068"/>
      <c r="W78" s="1068"/>
    </row>
    <row r="79" spans="2:28" ht="15.75" customHeight="1">
      <c r="B79" s="576"/>
      <c r="C79" s="578"/>
      <c r="D79" s="599" t="s">
        <v>863</v>
      </c>
      <c r="E79" s="100" t="s">
        <v>864</v>
      </c>
      <c r="F79" s="100"/>
      <c r="G79" s="100"/>
      <c r="H79" s="100"/>
      <c r="I79" s="573"/>
      <c r="J79" s="100"/>
      <c r="K79" s="770"/>
      <c r="L79" s="771"/>
      <c r="M79" s="772"/>
      <c r="N79" s="770"/>
      <c r="O79" s="95"/>
      <c r="P79" s="82"/>
      <c r="Q79" s="583">
        <v>100</v>
      </c>
      <c r="R79" s="584"/>
      <c r="S79" s="585">
        <f>IF(K79&lt;&gt;"",100,0)</f>
        <v>0</v>
      </c>
      <c r="U79" s="1068"/>
      <c r="V79" s="1068"/>
      <c r="W79" s="1068"/>
      <c r="AA79" s="549">
        <f>IF(N79&lt;&gt;"","fire alarm,","")</f>
      </c>
      <c r="AB79" s="549">
        <f>IF(K79&lt;&gt;"","fire alarm,","")</f>
      </c>
    </row>
    <row r="80" spans="2:23" ht="10.5" customHeight="1">
      <c r="B80" s="576"/>
      <c r="C80" s="578"/>
      <c r="D80" s="578"/>
      <c r="E80" s="100"/>
      <c r="F80" s="100"/>
      <c r="G80" s="100"/>
      <c r="H80" s="100"/>
      <c r="I80" s="573"/>
      <c r="J80" s="100"/>
      <c r="K80" s="773"/>
      <c r="L80" s="773"/>
      <c r="M80" s="773"/>
      <c r="N80" s="773"/>
      <c r="O80" s="565"/>
      <c r="Q80" s="608"/>
      <c r="U80" s="562"/>
      <c r="V80" s="562"/>
      <c r="W80" s="562"/>
    </row>
    <row r="81" spans="2:23" ht="15.75" customHeight="1">
      <c r="B81" s="576"/>
      <c r="C81" s="598" t="s">
        <v>88</v>
      </c>
      <c r="D81" s="1069" t="s">
        <v>324</v>
      </c>
      <c r="E81" s="1069"/>
      <c r="F81" s="1069"/>
      <c r="G81" s="1069"/>
      <c r="H81" s="586"/>
      <c r="I81" s="609"/>
      <c r="J81" s="100"/>
      <c r="K81" s="778"/>
      <c r="L81" s="778"/>
      <c r="M81" s="778"/>
      <c r="N81" s="778"/>
      <c r="O81" s="565"/>
      <c r="P81" s="610"/>
      <c r="Q81" s="611"/>
      <c r="R81" s="612"/>
      <c r="S81" s="613"/>
      <c r="U81" s="562" t="e">
        <f>IF(#REF!&lt;&gt;"","",#REF!)</f>
        <v>#REF!</v>
      </c>
      <c r="V81" s="562">
        <f>IF(OR(K81&lt;&gt;"",N81&lt;&gt;""),#REF!,"")</f>
      </c>
      <c r="W81" s="562" t="e">
        <f>IF(#REF!&lt;&gt;"","",AA159)</f>
        <v>#REF!</v>
      </c>
    </row>
    <row r="82" spans="2:23" ht="21" customHeight="1">
      <c r="B82" s="576"/>
      <c r="C82" s="598"/>
      <c r="D82" s="1069"/>
      <c r="E82" s="1069"/>
      <c r="F82" s="1069"/>
      <c r="G82" s="1069"/>
      <c r="H82" s="586"/>
      <c r="I82" s="609"/>
      <c r="J82" s="100"/>
      <c r="K82" s="773"/>
      <c r="L82" s="773"/>
      <c r="M82" s="773"/>
      <c r="N82" s="773"/>
      <c r="O82" s="565"/>
      <c r="U82" s="562"/>
      <c r="V82" s="562"/>
      <c r="W82" s="562"/>
    </row>
    <row r="83" spans="2:23" ht="10.5" customHeight="1">
      <c r="B83" s="576"/>
      <c r="C83" s="598"/>
      <c r="D83" s="588"/>
      <c r="E83" s="588"/>
      <c r="F83" s="588"/>
      <c r="G83" s="588"/>
      <c r="H83" s="588"/>
      <c r="I83" s="573"/>
      <c r="J83" s="100"/>
      <c r="K83" s="773"/>
      <c r="L83" s="773"/>
      <c r="M83" s="773"/>
      <c r="N83" s="773"/>
      <c r="O83" s="565"/>
      <c r="U83" s="562"/>
      <c r="V83" s="562"/>
      <c r="W83" s="562"/>
    </row>
    <row r="84" spans="2:23" ht="15.75" customHeight="1">
      <c r="B84" s="576"/>
      <c r="C84" s="578"/>
      <c r="D84" s="599" t="s">
        <v>89</v>
      </c>
      <c r="E84" s="607" t="s">
        <v>865</v>
      </c>
      <c r="F84" s="607"/>
      <c r="G84" s="607"/>
      <c r="H84" s="607"/>
      <c r="I84" s="573"/>
      <c r="J84" s="100"/>
      <c r="K84" s="770"/>
      <c r="L84" s="771"/>
      <c r="M84" s="772"/>
      <c r="N84" s="770"/>
      <c r="O84" s="95"/>
      <c r="P84" s="82"/>
      <c r="Q84" s="583">
        <v>100</v>
      </c>
      <c r="R84" s="584"/>
      <c r="S84" s="585">
        <f>IF(K84&lt;&gt;"",100,0)</f>
        <v>0</v>
      </c>
      <c r="U84" s="562"/>
      <c r="V84" s="562"/>
      <c r="W84" s="562"/>
    </row>
    <row r="85" spans="2:23" ht="10.5" customHeight="1">
      <c r="B85" s="576"/>
      <c r="C85" s="598"/>
      <c r="D85" s="588"/>
      <c r="E85" s="588"/>
      <c r="F85" s="588"/>
      <c r="G85" s="588"/>
      <c r="H85" s="588"/>
      <c r="I85" s="573"/>
      <c r="J85" s="100"/>
      <c r="K85" s="773"/>
      <c r="L85" s="773"/>
      <c r="M85" s="773"/>
      <c r="N85" s="773"/>
      <c r="O85" s="565"/>
      <c r="U85" s="562"/>
      <c r="V85" s="562"/>
      <c r="W85" s="562"/>
    </row>
    <row r="86" spans="2:23" ht="15.75" customHeight="1">
      <c r="B86" s="576"/>
      <c r="C86" s="598"/>
      <c r="D86" s="614" t="s">
        <v>264</v>
      </c>
      <c r="E86" s="1073" t="s">
        <v>325</v>
      </c>
      <c r="F86" s="1073"/>
      <c r="G86" s="1073"/>
      <c r="H86" s="615"/>
      <c r="I86" s="780"/>
      <c r="J86" s="616"/>
      <c r="K86" s="774"/>
      <c r="L86" s="773"/>
      <c r="M86" s="773"/>
      <c r="N86" s="773"/>
      <c r="O86" s="565"/>
      <c r="U86" s="562"/>
      <c r="V86" s="562"/>
      <c r="W86" s="562"/>
    </row>
    <row r="87" spans="2:23" ht="18.75" customHeight="1">
      <c r="B87" s="576"/>
      <c r="C87" s="598"/>
      <c r="D87" s="614"/>
      <c r="E87" s="1073"/>
      <c r="F87" s="1073"/>
      <c r="G87" s="1073"/>
      <c r="H87" s="617"/>
      <c r="I87" s="781"/>
      <c r="J87" s="616"/>
      <c r="K87" s="774"/>
      <c r="L87" s="773"/>
      <c r="M87" s="773"/>
      <c r="N87" s="773"/>
      <c r="O87" s="565"/>
      <c r="U87" s="562"/>
      <c r="V87" s="562"/>
      <c r="W87" s="562"/>
    </row>
    <row r="88" spans="2:27" ht="10.5" customHeight="1">
      <c r="B88" s="576"/>
      <c r="C88" s="581"/>
      <c r="E88" s="100"/>
      <c r="F88" s="100"/>
      <c r="G88" s="100"/>
      <c r="H88" s="100"/>
      <c r="I88" s="773"/>
      <c r="J88" s="100"/>
      <c r="K88" s="774"/>
      <c r="L88" s="773"/>
      <c r="M88" s="773"/>
      <c r="N88" s="773"/>
      <c r="O88" s="565"/>
      <c r="U88" s="562"/>
      <c r="V88" s="562"/>
      <c r="W88" s="562"/>
      <c r="AA88" s="582">
        <f>IF(N81&lt;&gt;"","rak penyimpanan arsip inaktif sesuai bentuk dan media,","")</f>
      </c>
    </row>
    <row r="89" spans="2:52" s="618" customFormat="1" ht="16.5" customHeight="1">
      <c r="B89" s="619"/>
      <c r="D89" s="614" t="s">
        <v>264</v>
      </c>
      <c r="E89" s="1074" t="s">
        <v>326</v>
      </c>
      <c r="F89" s="1074"/>
      <c r="G89" s="1074"/>
      <c r="H89" s="620"/>
      <c r="I89" s="780"/>
      <c r="J89" s="616"/>
      <c r="K89" s="779"/>
      <c r="L89" s="779"/>
      <c r="M89" s="779"/>
      <c r="N89" s="779"/>
      <c r="O89" s="621"/>
      <c r="Q89" s="550"/>
      <c r="R89" s="550"/>
      <c r="S89" s="550"/>
      <c r="U89" s="562"/>
      <c r="V89" s="562"/>
      <c r="W89" s="562"/>
      <c r="AZ89" s="622">
        <f>IF(I89&lt;&gt;"",E89,"")</f>
      </c>
    </row>
    <row r="90" spans="2:52" s="618" customFormat="1" ht="15" customHeight="1">
      <c r="B90" s="619"/>
      <c r="D90" s="614"/>
      <c r="E90" s="1074"/>
      <c r="F90" s="1074"/>
      <c r="G90" s="1074"/>
      <c r="H90" s="620"/>
      <c r="I90" s="781"/>
      <c r="J90" s="616"/>
      <c r="K90" s="779"/>
      <c r="L90" s="779"/>
      <c r="M90" s="779"/>
      <c r="N90" s="779"/>
      <c r="O90" s="621"/>
      <c r="Q90" s="550"/>
      <c r="R90" s="550"/>
      <c r="S90" s="550"/>
      <c r="U90" s="562"/>
      <c r="V90" s="562"/>
      <c r="W90" s="562"/>
      <c r="AZ90" s="622"/>
    </row>
    <row r="91" spans="2:27" ht="10.5" customHeight="1">
      <c r="B91" s="576"/>
      <c r="C91" s="581"/>
      <c r="E91" s="100"/>
      <c r="F91" s="100"/>
      <c r="G91" s="100"/>
      <c r="H91" s="100"/>
      <c r="I91" s="773"/>
      <c r="J91" s="100"/>
      <c r="K91" s="773"/>
      <c r="L91" s="773"/>
      <c r="M91" s="773"/>
      <c r="N91" s="773"/>
      <c r="O91" s="565"/>
      <c r="U91" s="562"/>
      <c r="V91" s="562"/>
      <c r="W91" s="562"/>
      <c r="AA91" s="582"/>
    </row>
    <row r="92" spans="2:27" ht="16.5" customHeight="1">
      <c r="B92" s="576"/>
      <c r="C92" s="581"/>
      <c r="D92" s="614" t="s">
        <v>264</v>
      </c>
      <c r="E92" s="1073" t="s">
        <v>327</v>
      </c>
      <c r="F92" s="1073"/>
      <c r="G92" s="1073"/>
      <c r="H92" s="615"/>
      <c r="I92" s="780"/>
      <c r="J92" s="616"/>
      <c r="K92" s="773"/>
      <c r="L92" s="773"/>
      <c r="M92" s="773"/>
      <c r="N92" s="773"/>
      <c r="O92" s="565"/>
      <c r="U92" s="562"/>
      <c r="V92" s="562"/>
      <c r="W92" s="562"/>
      <c r="AA92" s="582"/>
    </row>
    <row r="93" spans="2:27" ht="10.5" customHeight="1">
      <c r="B93" s="576"/>
      <c r="C93" s="581"/>
      <c r="E93" s="100"/>
      <c r="F93" s="100"/>
      <c r="G93" s="100"/>
      <c r="H93" s="100"/>
      <c r="I93" s="573"/>
      <c r="J93" s="100"/>
      <c r="K93" s="773"/>
      <c r="L93" s="773"/>
      <c r="M93" s="773"/>
      <c r="N93" s="773"/>
      <c r="O93" s="565"/>
      <c r="U93" s="562"/>
      <c r="V93" s="562"/>
      <c r="W93" s="562"/>
      <c r="AA93" s="582"/>
    </row>
    <row r="94" spans="2:23" ht="15.75" customHeight="1">
      <c r="B94" s="576"/>
      <c r="C94" s="578"/>
      <c r="D94" s="599" t="s">
        <v>90</v>
      </c>
      <c r="E94" s="1075" t="s">
        <v>866</v>
      </c>
      <c r="F94" s="1075"/>
      <c r="G94" s="1075"/>
      <c r="H94" s="1075"/>
      <c r="I94" s="1075"/>
      <c r="J94" s="100"/>
      <c r="K94" s="770"/>
      <c r="L94" s="771"/>
      <c r="M94" s="772"/>
      <c r="N94" s="770"/>
      <c r="O94" s="95"/>
      <c r="P94" s="82"/>
      <c r="Q94" s="583">
        <v>100</v>
      </c>
      <c r="R94" s="584"/>
      <c r="S94" s="585">
        <f>IF(K94&lt;&gt;"",100,0)</f>
        <v>0</v>
      </c>
      <c r="U94" s="562"/>
      <c r="V94" s="562"/>
      <c r="W94" s="562"/>
    </row>
    <row r="95" spans="2:19" ht="15.75" customHeight="1">
      <c r="B95" s="576"/>
      <c r="C95" s="578"/>
      <c r="D95" s="599"/>
      <c r="E95" s="1075"/>
      <c r="F95" s="1075"/>
      <c r="G95" s="1075"/>
      <c r="H95" s="1075"/>
      <c r="I95" s="1075"/>
      <c r="J95" s="100"/>
      <c r="K95" s="773"/>
      <c r="L95" s="773"/>
      <c r="M95" s="773"/>
      <c r="N95" s="773"/>
      <c r="O95" s="95"/>
      <c r="P95" s="82"/>
      <c r="Q95" s="549"/>
      <c r="R95" s="549"/>
      <c r="S95" s="549"/>
    </row>
    <row r="96" spans="2:27" ht="10.5" customHeight="1">
      <c r="B96" s="576"/>
      <c r="C96" s="581"/>
      <c r="E96" s="100"/>
      <c r="F96" s="100"/>
      <c r="G96" s="100"/>
      <c r="H96" s="100"/>
      <c r="I96" s="573"/>
      <c r="J96" s="100"/>
      <c r="K96" s="773"/>
      <c r="L96" s="773"/>
      <c r="M96" s="773"/>
      <c r="N96" s="773"/>
      <c r="O96" s="565"/>
      <c r="U96" s="562"/>
      <c r="V96" s="562"/>
      <c r="W96" s="562"/>
      <c r="AA96" s="582"/>
    </row>
    <row r="97" spans="2:27" ht="15.75" customHeight="1">
      <c r="B97" s="576"/>
      <c r="C97" s="598" t="s">
        <v>91</v>
      </c>
      <c r="D97" s="1069" t="s">
        <v>323</v>
      </c>
      <c r="E97" s="1069"/>
      <c r="F97" s="1069"/>
      <c r="G97" s="1069"/>
      <c r="H97" s="586"/>
      <c r="I97" s="573"/>
      <c r="J97" s="100"/>
      <c r="K97" s="770"/>
      <c r="L97" s="771"/>
      <c r="M97" s="772"/>
      <c r="N97" s="770"/>
      <c r="O97" s="95"/>
      <c r="P97" s="82"/>
      <c r="Q97" s="583">
        <v>100</v>
      </c>
      <c r="R97" s="584"/>
      <c r="S97" s="585">
        <f>IF(K97&lt;&gt;"",100,0)</f>
        <v>0</v>
      </c>
      <c r="U97" s="562"/>
      <c r="V97" s="562"/>
      <c r="W97" s="562"/>
      <c r="AA97" s="549">
        <f>IF(K97&lt;&gt;"","memiliki boks arsip sesuai bentuk dan media,","")</f>
      </c>
    </row>
    <row r="98" spans="2:27" ht="18" customHeight="1">
      <c r="B98" s="576"/>
      <c r="C98" s="581"/>
      <c r="D98" s="1069"/>
      <c r="E98" s="1069"/>
      <c r="F98" s="1069"/>
      <c r="G98" s="1069"/>
      <c r="H98" s="586"/>
      <c r="I98" s="573"/>
      <c r="J98" s="100"/>
      <c r="K98" s="773"/>
      <c r="L98" s="773"/>
      <c r="M98" s="773"/>
      <c r="N98" s="773"/>
      <c r="O98" s="565"/>
      <c r="U98" s="562"/>
      <c r="V98" s="562"/>
      <c r="W98" s="562"/>
      <c r="AA98" s="623">
        <f>IF(N97&lt;&gt;"","belum memiliki boks arsip sesuai bentuk dan media,","")</f>
      </c>
    </row>
    <row r="99" spans="2:27" ht="10.5" customHeight="1">
      <c r="B99" s="576"/>
      <c r="C99" s="581"/>
      <c r="E99" s="100"/>
      <c r="F99" s="100"/>
      <c r="G99" s="100"/>
      <c r="H99" s="100"/>
      <c r="I99" s="573"/>
      <c r="J99" s="100"/>
      <c r="K99" s="773"/>
      <c r="L99" s="773"/>
      <c r="M99" s="773"/>
      <c r="N99" s="773"/>
      <c r="O99" s="565"/>
      <c r="U99" s="562"/>
      <c r="V99" s="562"/>
      <c r="W99" s="562"/>
      <c r="AA99" s="623"/>
    </row>
    <row r="100" spans="2:27" ht="15.75" customHeight="1">
      <c r="B100" s="576"/>
      <c r="C100" s="581"/>
      <c r="D100" s="614" t="s">
        <v>264</v>
      </c>
      <c r="E100" s="1076" t="s">
        <v>867</v>
      </c>
      <c r="F100" s="1076"/>
      <c r="G100" s="1076"/>
      <c r="H100" s="624"/>
      <c r="I100" s="780"/>
      <c r="J100" s="616"/>
      <c r="K100" s="773"/>
      <c r="L100" s="773"/>
      <c r="M100" s="773"/>
      <c r="N100" s="773"/>
      <c r="O100" s="565"/>
      <c r="U100" s="562"/>
      <c r="V100" s="562"/>
      <c r="W100" s="562"/>
      <c r="AA100" s="623"/>
    </row>
    <row r="101" spans="2:27" ht="10.5" customHeight="1">
      <c r="B101" s="576"/>
      <c r="C101" s="581"/>
      <c r="E101" s="100"/>
      <c r="F101" s="100"/>
      <c r="G101" s="100"/>
      <c r="H101" s="100"/>
      <c r="I101" s="782"/>
      <c r="J101" s="100"/>
      <c r="K101" s="773"/>
      <c r="L101" s="773"/>
      <c r="M101" s="773"/>
      <c r="N101" s="773"/>
      <c r="O101" s="565"/>
      <c r="U101" s="562"/>
      <c r="V101" s="562"/>
      <c r="W101" s="562"/>
      <c r="AA101" s="623"/>
    </row>
    <row r="102" spans="2:27" ht="15.75" customHeight="1">
      <c r="B102" s="576"/>
      <c r="C102" s="581"/>
      <c r="D102" s="614" t="s">
        <v>264</v>
      </c>
      <c r="E102" s="1074" t="s">
        <v>868</v>
      </c>
      <c r="F102" s="1074"/>
      <c r="G102" s="1074"/>
      <c r="H102" s="620"/>
      <c r="I102" s="780"/>
      <c r="J102" s="616"/>
      <c r="K102" s="773"/>
      <c r="L102" s="773"/>
      <c r="M102" s="773"/>
      <c r="N102" s="773"/>
      <c r="O102" s="565"/>
      <c r="U102" s="562"/>
      <c r="V102" s="562"/>
      <c r="W102" s="562"/>
      <c r="AA102" s="623"/>
    </row>
    <row r="103" spans="2:27" ht="15.75" customHeight="1">
      <c r="B103" s="576"/>
      <c r="C103" s="581"/>
      <c r="D103" s="614"/>
      <c r="E103" s="1074"/>
      <c r="F103" s="1074"/>
      <c r="G103" s="1074"/>
      <c r="H103" s="620"/>
      <c r="I103" s="783"/>
      <c r="J103" s="625"/>
      <c r="K103" s="773"/>
      <c r="L103" s="773"/>
      <c r="M103" s="773"/>
      <c r="N103" s="773"/>
      <c r="O103" s="565"/>
      <c r="U103" s="562"/>
      <c r="V103" s="562"/>
      <c r="W103" s="562"/>
      <c r="AA103" s="623"/>
    </row>
    <row r="104" spans="2:27" ht="10.5" customHeight="1">
      <c r="B104" s="576"/>
      <c r="C104" s="581"/>
      <c r="E104" s="626"/>
      <c r="F104" s="626"/>
      <c r="G104" s="626"/>
      <c r="H104" s="626"/>
      <c r="I104" s="782"/>
      <c r="J104" s="100"/>
      <c r="K104" s="773"/>
      <c r="L104" s="773"/>
      <c r="M104" s="773"/>
      <c r="N104" s="773"/>
      <c r="O104" s="565"/>
      <c r="U104" s="562"/>
      <c r="V104" s="562"/>
      <c r="W104" s="562"/>
      <c r="AA104" s="623"/>
    </row>
    <row r="105" spans="2:27" ht="15.75" customHeight="1">
      <c r="B105" s="576"/>
      <c r="C105" s="627"/>
      <c r="D105" s="628" t="s">
        <v>264</v>
      </c>
      <c r="E105" s="1073" t="s">
        <v>869</v>
      </c>
      <c r="F105" s="1073"/>
      <c r="G105" s="1073"/>
      <c r="H105" s="617"/>
      <c r="I105" s="780"/>
      <c r="J105" s="616"/>
      <c r="K105" s="776"/>
      <c r="L105" s="776"/>
      <c r="M105" s="776"/>
      <c r="N105" s="776"/>
      <c r="O105" s="565"/>
      <c r="U105" s="562"/>
      <c r="V105" s="562"/>
      <c r="W105" s="562"/>
      <c r="AA105" s="623"/>
    </row>
    <row r="106" spans="2:27" ht="31.5" customHeight="1">
      <c r="B106" s="576"/>
      <c r="C106" s="627"/>
      <c r="D106" s="556"/>
      <c r="E106" s="1073"/>
      <c r="F106" s="1073"/>
      <c r="G106" s="1073"/>
      <c r="H106" s="617"/>
      <c r="I106" s="564"/>
      <c r="J106" s="563"/>
      <c r="K106" s="776"/>
      <c r="L106" s="776"/>
      <c r="M106" s="776"/>
      <c r="N106" s="776"/>
      <c r="O106" s="565"/>
      <c r="U106" s="562"/>
      <c r="V106" s="562"/>
      <c r="W106" s="562"/>
      <c r="AA106" s="623"/>
    </row>
    <row r="107" spans="2:27" ht="14.25" customHeight="1">
      <c r="B107" s="576"/>
      <c r="C107" s="627"/>
      <c r="D107" s="556"/>
      <c r="E107" s="617"/>
      <c r="F107" s="617"/>
      <c r="G107" s="617"/>
      <c r="H107" s="617"/>
      <c r="I107" s="564"/>
      <c r="J107" s="563"/>
      <c r="K107" s="776"/>
      <c r="L107" s="776"/>
      <c r="M107" s="776"/>
      <c r="N107" s="776"/>
      <c r="O107" s="565"/>
      <c r="U107" s="562"/>
      <c r="V107" s="562"/>
      <c r="W107" s="562"/>
      <c r="AA107" s="623"/>
    </row>
    <row r="108" spans="2:27" ht="15.75" customHeight="1">
      <c r="B108" s="576"/>
      <c r="C108" s="601" t="s">
        <v>163</v>
      </c>
      <c r="D108" s="596" t="s">
        <v>870</v>
      </c>
      <c r="E108" s="563"/>
      <c r="F108" s="563"/>
      <c r="G108" s="563"/>
      <c r="H108" s="563"/>
      <c r="I108" s="564"/>
      <c r="J108" s="563"/>
      <c r="K108" s="777"/>
      <c r="L108" s="776"/>
      <c r="M108" s="776"/>
      <c r="N108" s="777"/>
      <c r="O108" s="565"/>
      <c r="Q108" s="629"/>
      <c r="R108" s="630"/>
      <c r="S108" s="629"/>
      <c r="U108" s="562"/>
      <c r="V108" s="562"/>
      <c r="W108" s="562"/>
      <c r="AA108" s="549">
        <f>IF(K108&lt;&gt;"","terdapat alat pengatur suhu,","")</f>
      </c>
    </row>
    <row r="109" spans="2:27" ht="10.5" customHeight="1">
      <c r="B109" s="576"/>
      <c r="C109" s="581"/>
      <c r="E109" s="100"/>
      <c r="F109" s="100"/>
      <c r="G109" s="100"/>
      <c r="H109" s="100"/>
      <c r="I109" s="573"/>
      <c r="J109" s="100"/>
      <c r="K109" s="773"/>
      <c r="L109" s="773"/>
      <c r="M109" s="773"/>
      <c r="N109" s="773"/>
      <c r="O109" s="565"/>
      <c r="U109" s="562"/>
      <c r="V109" s="562"/>
      <c r="W109" s="562"/>
      <c r="AA109" s="582">
        <f>IF(N108&lt;&gt;"","belum terdapat alat pengatur suhu,","")</f>
      </c>
    </row>
    <row r="110" spans="2:27" ht="18.75" customHeight="1">
      <c r="B110" s="576"/>
      <c r="C110" s="581"/>
      <c r="D110" s="614" t="s">
        <v>264</v>
      </c>
      <c r="E110" s="1069" t="s">
        <v>871</v>
      </c>
      <c r="F110" s="1069"/>
      <c r="G110" s="1069"/>
      <c r="H110" s="586"/>
      <c r="I110" s="616"/>
      <c r="J110" s="616"/>
      <c r="K110" s="770"/>
      <c r="L110" s="771"/>
      <c r="M110" s="772"/>
      <c r="N110" s="770"/>
      <c r="O110" s="95"/>
      <c r="P110" s="82"/>
      <c r="Q110" s="583">
        <v>100</v>
      </c>
      <c r="R110" s="584"/>
      <c r="S110" s="585">
        <f>IF(K110&lt;&gt;"",100,0)</f>
        <v>0</v>
      </c>
      <c r="U110" s="562"/>
      <c r="V110" s="562"/>
      <c r="AA110" s="582" t="e">
        <f>IF(#REF!&lt;&gt;"","belum terdapat alat pengatur kelembaban (dehumidifier),","")</f>
        <v>#REF!</v>
      </c>
    </row>
    <row r="111" spans="2:27" ht="18.75" customHeight="1">
      <c r="B111" s="576"/>
      <c r="C111" s="581"/>
      <c r="D111" s="614"/>
      <c r="E111" s="1069"/>
      <c r="F111" s="1069"/>
      <c r="G111" s="1069"/>
      <c r="H111" s="586"/>
      <c r="I111" s="573"/>
      <c r="J111" s="100"/>
      <c r="K111" s="773"/>
      <c r="L111" s="773"/>
      <c r="M111" s="773"/>
      <c r="N111" s="773"/>
      <c r="O111" s="565"/>
      <c r="U111" s="562"/>
      <c r="V111" s="562"/>
      <c r="AA111" s="582"/>
    </row>
    <row r="112" spans="2:27" ht="7.5" customHeight="1">
      <c r="B112" s="576"/>
      <c r="C112" s="581"/>
      <c r="D112" s="614"/>
      <c r="E112" s="588"/>
      <c r="F112" s="588"/>
      <c r="G112" s="588"/>
      <c r="H112" s="588"/>
      <c r="I112" s="573"/>
      <c r="J112" s="100"/>
      <c r="K112" s="773"/>
      <c r="L112" s="773"/>
      <c r="M112" s="773"/>
      <c r="N112" s="773"/>
      <c r="O112" s="565"/>
      <c r="U112" s="562"/>
      <c r="V112" s="562"/>
      <c r="AA112" s="582"/>
    </row>
    <row r="113" spans="2:27" ht="18.75" customHeight="1">
      <c r="B113" s="576"/>
      <c r="C113" s="581"/>
      <c r="D113" s="614" t="s">
        <v>264</v>
      </c>
      <c r="E113" s="1069" t="s">
        <v>872</v>
      </c>
      <c r="F113" s="1069"/>
      <c r="G113" s="1069"/>
      <c r="H113" s="586"/>
      <c r="I113" s="573"/>
      <c r="J113" s="100"/>
      <c r="K113" s="770"/>
      <c r="L113" s="771"/>
      <c r="M113" s="772"/>
      <c r="N113" s="770"/>
      <c r="O113" s="95"/>
      <c r="P113" s="82"/>
      <c r="Q113" s="583">
        <v>100</v>
      </c>
      <c r="R113" s="584"/>
      <c r="S113" s="585">
        <f>IF(K113&lt;&gt;"",100,0)</f>
        <v>0</v>
      </c>
      <c r="U113" s="562"/>
      <c r="V113" s="562"/>
      <c r="AA113" s="582"/>
    </row>
    <row r="114" spans="2:27" ht="18.75" customHeight="1">
      <c r="B114" s="576"/>
      <c r="C114" s="581"/>
      <c r="D114" s="614"/>
      <c r="E114" s="1069"/>
      <c r="F114" s="1069"/>
      <c r="G114" s="1069"/>
      <c r="H114" s="586"/>
      <c r="I114" s="573"/>
      <c r="J114" s="100"/>
      <c r="K114" s="773"/>
      <c r="L114" s="773"/>
      <c r="M114" s="773"/>
      <c r="N114" s="773"/>
      <c r="O114" s="565"/>
      <c r="U114" s="562"/>
      <c r="V114" s="562"/>
      <c r="AA114" s="582"/>
    </row>
    <row r="115" spans="2:27" ht="10.5" customHeight="1">
      <c r="B115" s="576"/>
      <c r="C115" s="581"/>
      <c r="D115" s="614"/>
      <c r="E115" s="631"/>
      <c r="F115" s="631"/>
      <c r="G115" s="631"/>
      <c r="H115" s="631"/>
      <c r="I115" s="573"/>
      <c r="J115" s="100"/>
      <c r="K115" s="773"/>
      <c r="L115" s="773"/>
      <c r="M115" s="773"/>
      <c r="N115" s="773"/>
      <c r="O115" s="565"/>
      <c r="U115" s="562"/>
      <c r="V115" s="562"/>
      <c r="AA115" s="582"/>
    </row>
    <row r="116" spans="2:27" ht="18.75" customHeight="1">
      <c r="B116" s="576"/>
      <c r="C116" s="581"/>
      <c r="D116" s="614" t="s">
        <v>264</v>
      </c>
      <c r="E116" s="1069" t="s">
        <v>873</v>
      </c>
      <c r="F116" s="1069"/>
      <c r="G116" s="1069"/>
      <c r="H116" s="586"/>
      <c r="I116" s="616"/>
      <c r="J116" s="616"/>
      <c r="K116" s="770"/>
      <c r="L116" s="771"/>
      <c r="M116" s="772"/>
      <c r="N116" s="770"/>
      <c r="O116" s="95"/>
      <c r="P116" s="82"/>
      <c r="Q116" s="583">
        <v>100</v>
      </c>
      <c r="R116" s="584"/>
      <c r="S116" s="585">
        <f>IF(K116&lt;&gt;"",100,0)</f>
        <v>0</v>
      </c>
      <c r="U116" s="562"/>
      <c r="V116" s="562"/>
      <c r="AA116" s="582"/>
    </row>
    <row r="117" spans="2:27" ht="19.5" customHeight="1">
      <c r="B117" s="576"/>
      <c r="C117" s="581"/>
      <c r="D117" s="614"/>
      <c r="E117" s="1069"/>
      <c r="F117" s="1069"/>
      <c r="G117" s="1069"/>
      <c r="H117" s="586"/>
      <c r="I117" s="573"/>
      <c r="J117" s="100"/>
      <c r="K117" s="773"/>
      <c r="L117" s="773"/>
      <c r="M117" s="773"/>
      <c r="N117" s="773"/>
      <c r="O117" s="565"/>
      <c r="U117" s="562"/>
      <c r="V117" s="562"/>
      <c r="AA117" s="582"/>
    </row>
    <row r="118" spans="2:27" ht="10.5" customHeight="1">
      <c r="B118" s="576"/>
      <c r="C118" s="581"/>
      <c r="D118" s="614"/>
      <c r="E118" s="631"/>
      <c r="F118" s="631"/>
      <c r="G118" s="631"/>
      <c r="H118" s="631"/>
      <c r="I118" s="573"/>
      <c r="J118" s="100"/>
      <c r="K118" s="773"/>
      <c r="L118" s="773"/>
      <c r="M118" s="773"/>
      <c r="N118" s="773"/>
      <c r="O118" s="565"/>
      <c r="U118" s="562"/>
      <c r="V118" s="562"/>
      <c r="AA118" s="582"/>
    </row>
    <row r="119" spans="2:27" ht="17.25" customHeight="1">
      <c r="B119" s="576"/>
      <c r="C119" s="598" t="s">
        <v>560</v>
      </c>
      <c r="D119" s="1072" t="s">
        <v>874</v>
      </c>
      <c r="E119" s="1072"/>
      <c r="F119" s="1072"/>
      <c r="G119" s="1072"/>
      <c r="H119" s="626"/>
      <c r="I119" s="573"/>
      <c r="J119" s="100"/>
      <c r="K119" s="770"/>
      <c r="L119" s="771"/>
      <c r="M119" s="772"/>
      <c r="N119" s="770"/>
      <c r="O119" s="95"/>
      <c r="P119" s="82"/>
      <c r="Q119" s="583">
        <v>100</v>
      </c>
      <c r="R119" s="584"/>
      <c r="S119" s="585">
        <f>IF(K119&lt;&gt;"",100,0)</f>
        <v>0</v>
      </c>
      <c r="U119" s="562"/>
      <c r="V119" s="562"/>
      <c r="AA119" s="582"/>
    </row>
    <row r="120" spans="2:27" ht="10.5" customHeight="1">
      <c r="B120" s="576"/>
      <c r="C120" s="578"/>
      <c r="D120" s="632"/>
      <c r="E120" s="632"/>
      <c r="F120" s="632"/>
      <c r="G120" s="632"/>
      <c r="H120" s="632"/>
      <c r="I120" s="573"/>
      <c r="J120" s="100"/>
      <c r="K120" s="773"/>
      <c r="L120" s="773"/>
      <c r="M120" s="773"/>
      <c r="N120" s="773"/>
      <c r="O120" s="565"/>
      <c r="U120" s="562"/>
      <c r="V120" s="562"/>
      <c r="AA120" s="582"/>
    </row>
    <row r="121" spans="2:27" ht="14.25" customHeight="1">
      <c r="B121" s="576"/>
      <c r="C121" s="578"/>
      <c r="D121" s="633" t="s">
        <v>264</v>
      </c>
      <c r="E121" s="1074" t="s">
        <v>875</v>
      </c>
      <c r="F121" s="1074"/>
      <c r="G121" s="1074"/>
      <c r="H121" s="620"/>
      <c r="I121" s="780"/>
      <c r="J121" s="616"/>
      <c r="K121" s="773"/>
      <c r="L121" s="773"/>
      <c r="M121" s="773"/>
      <c r="N121" s="773"/>
      <c r="O121" s="565"/>
      <c r="U121" s="562"/>
      <c r="V121" s="562"/>
      <c r="AA121" s="582"/>
    </row>
    <row r="122" spans="2:27" ht="19.5" customHeight="1">
      <c r="B122" s="576"/>
      <c r="C122" s="578"/>
      <c r="D122" s="632"/>
      <c r="E122" s="1074"/>
      <c r="F122" s="1074"/>
      <c r="G122" s="1074"/>
      <c r="H122" s="620"/>
      <c r="I122" s="782"/>
      <c r="J122" s="100"/>
      <c r="K122" s="773"/>
      <c r="L122" s="773"/>
      <c r="M122" s="773"/>
      <c r="N122" s="773"/>
      <c r="O122" s="565"/>
      <c r="U122" s="562"/>
      <c r="V122" s="562"/>
      <c r="AA122" s="582"/>
    </row>
    <row r="123" spans="2:27" ht="10.5" customHeight="1">
      <c r="B123" s="576"/>
      <c r="C123" s="578"/>
      <c r="D123" s="632"/>
      <c r="E123" s="634"/>
      <c r="F123" s="634"/>
      <c r="G123" s="634"/>
      <c r="H123" s="634"/>
      <c r="I123" s="782"/>
      <c r="J123" s="100"/>
      <c r="K123" s="773"/>
      <c r="L123" s="773"/>
      <c r="M123" s="773"/>
      <c r="N123" s="773"/>
      <c r="O123" s="565"/>
      <c r="U123" s="562"/>
      <c r="V123" s="562"/>
      <c r="AA123" s="582"/>
    </row>
    <row r="124" spans="2:27" ht="14.25" customHeight="1">
      <c r="B124" s="576"/>
      <c r="C124" s="578"/>
      <c r="D124" s="633" t="s">
        <v>264</v>
      </c>
      <c r="E124" s="1074" t="s">
        <v>881</v>
      </c>
      <c r="F124" s="1074"/>
      <c r="G124" s="1074"/>
      <c r="H124" s="620"/>
      <c r="I124" s="780"/>
      <c r="J124" s="616"/>
      <c r="K124" s="773"/>
      <c r="L124" s="773"/>
      <c r="M124" s="773"/>
      <c r="N124" s="773"/>
      <c r="O124" s="565"/>
      <c r="U124" s="562"/>
      <c r="V124" s="562"/>
      <c r="AA124" s="582"/>
    </row>
    <row r="125" spans="2:27" ht="39.75" customHeight="1">
      <c r="B125" s="576"/>
      <c r="C125" s="578"/>
      <c r="D125" s="633"/>
      <c r="E125" s="1074"/>
      <c r="F125" s="1074"/>
      <c r="G125" s="1074"/>
      <c r="H125" s="620"/>
      <c r="I125" s="573"/>
      <c r="J125" s="100"/>
      <c r="K125" s="773"/>
      <c r="L125" s="773"/>
      <c r="M125" s="773"/>
      <c r="N125" s="773"/>
      <c r="O125" s="565"/>
      <c r="U125" s="562"/>
      <c r="V125" s="562"/>
      <c r="AA125" s="582"/>
    </row>
    <row r="126" spans="2:27" ht="12.75" customHeight="1">
      <c r="B126" s="576"/>
      <c r="C126" s="627"/>
      <c r="D126" s="556"/>
      <c r="E126" s="617"/>
      <c r="F126" s="617"/>
      <c r="G126" s="617"/>
      <c r="H126" s="617"/>
      <c r="I126" s="564"/>
      <c r="J126" s="563"/>
      <c r="K126" s="776"/>
      <c r="L126" s="776"/>
      <c r="M126" s="776"/>
      <c r="N126" s="776"/>
      <c r="O126" s="565"/>
      <c r="U126" s="562"/>
      <c r="V126" s="562"/>
      <c r="W126" s="562"/>
      <c r="AA126" s="623"/>
    </row>
    <row r="127" spans="2:19" s="82" customFormat="1" ht="15.75">
      <c r="B127" s="635" t="s">
        <v>246</v>
      </c>
      <c r="C127" s="92" t="s">
        <v>456</v>
      </c>
      <c r="D127" s="92"/>
      <c r="E127" s="92"/>
      <c r="F127" s="92"/>
      <c r="G127" s="92"/>
      <c r="H127" s="92"/>
      <c r="I127" s="3"/>
      <c r="J127" s="92"/>
      <c r="K127" s="772"/>
      <c r="L127" s="772"/>
      <c r="M127" s="772"/>
      <c r="N127" s="772"/>
      <c r="O127" s="565"/>
      <c r="P127" s="636"/>
      <c r="Q127" s="637"/>
      <c r="R127" s="637"/>
      <c r="S127" s="637"/>
    </row>
    <row r="128" spans="2:19" s="82" customFormat="1" ht="10.5" customHeight="1">
      <c r="B128" s="638"/>
      <c r="C128" s="639"/>
      <c r="D128" s="92"/>
      <c r="E128" s="92"/>
      <c r="F128" s="92"/>
      <c r="G128" s="92"/>
      <c r="H128" s="92"/>
      <c r="I128" s="3"/>
      <c r="J128" s="92"/>
      <c r="K128" s="772"/>
      <c r="L128" s="772"/>
      <c r="M128" s="772"/>
      <c r="N128" s="772"/>
      <c r="O128" s="565"/>
      <c r="P128" s="636"/>
      <c r="Q128" s="637"/>
      <c r="R128" s="637"/>
      <c r="S128" s="637"/>
    </row>
    <row r="129" spans="2:19" s="82" customFormat="1" ht="15.75">
      <c r="B129" s="640"/>
      <c r="C129" s="641" t="s">
        <v>564</v>
      </c>
      <c r="D129" s="92" t="s">
        <v>458</v>
      </c>
      <c r="E129" s="92"/>
      <c r="F129" s="92"/>
      <c r="G129" s="92"/>
      <c r="H129" s="92"/>
      <c r="I129" s="3"/>
      <c r="J129" s="92"/>
      <c r="K129" s="772"/>
      <c r="L129" s="772"/>
      <c r="M129" s="772"/>
      <c r="N129" s="772"/>
      <c r="O129" s="565"/>
      <c r="P129" s="636"/>
      <c r="Q129" s="637"/>
      <c r="R129" s="637"/>
      <c r="S129" s="637"/>
    </row>
    <row r="130" spans="2:19" s="82" customFormat="1" ht="10.5" customHeight="1">
      <c r="B130" s="640"/>
      <c r="C130" s="92"/>
      <c r="D130" s="92"/>
      <c r="E130" s="92"/>
      <c r="F130" s="92"/>
      <c r="G130" s="92"/>
      <c r="H130" s="92"/>
      <c r="I130" s="3"/>
      <c r="J130" s="92"/>
      <c r="K130" s="772"/>
      <c r="L130" s="772"/>
      <c r="M130" s="772"/>
      <c r="N130" s="772"/>
      <c r="O130" s="565"/>
      <c r="P130" s="636"/>
      <c r="Q130" s="637"/>
      <c r="R130" s="637"/>
      <c r="S130" s="637"/>
    </row>
    <row r="131" spans="2:20" s="82" customFormat="1" ht="20.25" customHeight="1">
      <c r="B131" s="640"/>
      <c r="C131" s="92"/>
      <c r="D131" s="642" t="s">
        <v>882</v>
      </c>
      <c r="E131" s="1069" t="s">
        <v>488</v>
      </c>
      <c r="F131" s="1069"/>
      <c r="G131" s="1069"/>
      <c r="H131" s="604"/>
      <c r="I131" s="609"/>
      <c r="J131" s="602"/>
      <c r="K131" s="770"/>
      <c r="L131" s="771"/>
      <c r="M131" s="772"/>
      <c r="N131" s="770"/>
      <c r="O131" s="95"/>
      <c r="Q131" s="583">
        <v>100</v>
      </c>
      <c r="R131" s="584"/>
      <c r="S131" s="585">
        <f>IF(K131&lt;&gt;"",100,0)</f>
        <v>0</v>
      </c>
      <c r="T131" s="643">
        <v>0</v>
      </c>
    </row>
    <row r="132" spans="2:19" s="82" customFormat="1" ht="15.75">
      <c r="B132" s="640"/>
      <c r="C132" s="92"/>
      <c r="D132" s="642"/>
      <c r="E132" s="1069"/>
      <c r="F132" s="1069"/>
      <c r="G132" s="1069"/>
      <c r="H132" s="604"/>
      <c r="I132" s="609"/>
      <c r="J132" s="602"/>
      <c r="K132" s="772"/>
      <c r="L132" s="778"/>
      <c r="M132" s="778"/>
      <c r="N132" s="778"/>
      <c r="O132" s="565"/>
      <c r="P132" s="636"/>
      <c r="Q132" s="637"/>
      <c r="R132" s="644"/>
      <c r="S132" s="644"/>
    </row>
    <row r="133" spans="2:19" s="82" customFormat="1" ht="27" customHeight="1">
      <c r="B133" s="640"/>
      <c r="C133" s="92"/>
      <c r="D133" s="642"/>
      <c r="E133" s="1069"/>
      <c r="F133" s="1069"/>
      <c r="G133" s="1069"/>
      <c r="H133" s="604"/>
      <c r="I133" s="609"/>
      <c r="J133" s="602"/>
      <c r="K133" s="772"/>
      <c r="L133" s="778"/>
      <c r="M133" s="778"/>
      <c r="N133" s="778"/>
      <c r="O133" s="565"/>
      <c r="P133" s="636"/>
      <c r="Q133" s="637"/>
      <c r="R133" s="644"/>
      <c r="S133" s="644"/>
    </row>
    <row r="134" spans="2:19" s="82" customFormat="1" ht="10.5" customHeight="1">
      <c r="B134" s="640"/>
      <c r="C134" s="92"/>
      <c r="D134" s="642"/>
      <c r="E134" s="100"/>
      <c r="F134" s="92"/>
      <c r="G134" s="92"/>
      <c r="H134" s="92"/>
      <c r="I134" s="3"/>
      <c r="J134" s="92"/>
      <c r="K134" s="772"/>
      <c r="L134" s="778"/>
      <c r="M134" s="778"/>
      <c r="N134" s="778"/>
      <c r="O134" s="565"/>
      <c r="P134" s="636"/>
      <c r="Q134" s="637"/>
      <c r="R134" s="644"/>
      <c r="S134" s="644"/>
    </row>
    <row r="135" spans="2:20" s="82" customFormat="1" ht="20.25" customHeight="1">
      <c r="B135" s="640"/>
      <c r="C135" s="92"/>
      <c r="D135" s="642" t="s">
        <v>883</v>
      </c>
      <c r="E135" s="1093" t="s">
        <v>489</v>
      </c>
      <c r="F135" s="1093"/>
      <c r="G135" s="1093"/>
      <c r="H135" s="604"/>
      <c r="I135" s="609"/>
      <c r="J135" s="602"/>
      <c r="K135" s="770"/>
      <c r="L135" s="771"/>
      <c r="M135" s="772"/>
      <c r="N135" s="770"/>
      <c r="O135" s="95"/>
      <c r="Q135" s="583">
        <v>100</v>
      </c>
      <c r="R135" s="584"/>
      <c r="S135" s="585">
        <f>IF(K135&lt;&gt;"",100,0)</f>
        <v>0</v>
      </c>
      <c r="T135" s="643">
        <v>0</v>
      </c>
    </row>
    <row r="136" spans="2:19" s="82" customFormat="1" ht="10.5" customHeight="1">
      <c r="B136" s="640"/>
      <c r="C136" s="92"/>
      <c r="D136" s="641"/>
      <c r="E136" s="1093"/>
      <c r="F136" s="1093"/>
      <c r="G136" s="1093"/>
      <c r="H136" s="92"/>
      <c r="I136" s="3"/>
      <c r="J136" s="92"/>
      <c r="K136" s="772"/>
      <c r="L136" s="778"/>
      <c r="M136" s="778"/>
      <c r="N136" s="778"/>
      <c r="O136" s="565"/>
      <c r="P136" s="636"/>
      <c r="Q136" s="637"/>
      <c r="R136" s="644"/>
      <c r="S136" s="644"/>
    </row>
    <row r="137" spans="2:27" ht="16.5" customHeight="1">
      <c r="B137" s="576"/>
      <c r="C137" s="627"/>
      <c r="D137" s="556"/>
      <c r="E137" s="645"/>
      <c r="F137" s="645"/>
      <c r="G137" s="645"/>
      <c r="H137" s="645"/>
      <c r="I137" s="564"/>
      <c r="J137" s="563"/>
      <c r="K137" s="776"/>
      <c r="L137" s="776"/>
      <c r="M137" s="776"/>
      <c r="N137" s="776"/>
      <c r="O137" s="565"/>
      <c r="P137" s="556"/>
      <c r="R137" s="630"/>
      <c r="S137" s="630"/>
      <c r="U137" s="562"/>
      <c r="V137" s="562"/>
      <c r="W137" s="562"/>
      <c r="AA137" s="623"/>
    </row>
    <row r="138" spans="2:19" s="82" customFormat="1" ht="15.75">
      <c r="B138" s="640"/>
      <c r="C138" s="641" t="s">
        <v>566</v>
      </c>
      <c r="D138" s="641" t="s">
        <v>474</v>
      </c>
      <c r="E138" s="100"/>
      <c r="F138" s="92"/>
      <c r="G138" s="92"/>
      <c r="H138" s="92"/>
      <c r="I138" s="3"/>
      <c r="J138" s="92"/>
      <c r="K138" s="772"/>
      <c r="L138" s="778"/>
      <c r="M138" s="778"/>
      <c r="N138" s="778"/>
      <c r="O138" s="565"/>
      <c r="P138" s="636"/>
      <c r="Q138" s="637"/>
      <c r="R138" s="644"/>
      <c r="S138" s="644"/>
    </row>
    <row r="139" spans="2:19" s="82" customFormat="1" ht="10.5" customHeight="1">
      <c r="B139" s="640"/>
      <c r="C139" s="92"/>
      <c r="D139" s="641"/>
      <c r="E139" s="100"/>
      <c r="F139" s="92"/>
      <c r="G139" s="92"/>
      <c r="H139" s="92"/>
      <c r="I139" s="3"/>
      <c r="J139" s="92"/>
      <c r="K139" s="772"/>
      <c r="L139" s="778"/>
      <c r="M139" s="778"/>
      <c r="N139" s="778"/>
      <c r="O139" s="565"/>
      <c r="P139" s="636"/>
      <c r="Q139" s="637"/>
      <c r="R139" s="644"/>
      <c r="S139" s="644"/>
    </row>
    <row r="140" spans="2:20" s="82" customFormat="1" ht="15.75">
      <c r="B140" s="640"/>
      <c r="C140" s="92"/>
      <c r="D140" s="642" t="s">
        <v>567</v>
      </c>
      <c r="E140" s="100" t="s">
        <v>490</v>
      </c>
      <c r="F140" s="92"/>
      <c r="G140" s="92"/>
      <c r="H140" s="92"/>
      <c r="I140" s="3"/>
      <c r="J140" s="92"/>
      <c r="K140" s="770"/>
      <c r="L140" s="771"/>
      <c r="M140" s="772"/>
      <c r="N140" s="770"/>
      <c r="O140" s="95"/>
      <c r="Q140" s="583">
        <v>100</v>
      </c>
      <c r="R140" s="584"/>
      <c r="S140" s="585">
        <f>IF(K140&lt;&gt;"",100,0)</f>
        <v>0</v>
      </c>
      <c r="T140" s="643">
        <v>0</v>
      </c>
    </row>
    <row r="141" spans="2:19" s="82" customFormat="1" ht="10.5" customHeight="1">
      <c r="B141" s="640"/>
      <c r="C141" s="92"/>
      <c r="D141" s="642"/>
      <c r="E141" s="100"/>
      <c r="F141" s="92"/>
      <c r="G141" s="92"/>
      <c r="H141" s="92"/>
      <c r="I141" s="3"/>
      <c r="J141" s="92"/>
      <c r="K141" s="772"/>
      <c r="L141" s="778"/>
      <c r="M141" s="778"/>
      <c r="N141" s="778"/>
      <c r="O141" s="565"/>
      <c r="P141" s="636"/>
      <c r="Q141" s="637"/>
      <c r="R141" s="644"/>
      <c r="S141" s="644"/>
    </row>
    <row r="142" spans="2:20" s="82" customFormat="1" ht="20.25" customHeight="1">
      <c r="B142" s="640"/>
      <c r="C142" s="92"/>
      <c r="D142" s="642" t="s">
        <v>568</v>
      </c>
      <c r="E142" s="1094" t="s">
        <v>491</v>
      </c>
      <c r="F142" s="1094"/>
      <c r="G142" s="1094"/>
      <c r="H142" s="646"/>
      <c r="I142" s="609"/>
      <c r="J142" s="602"/>
      <c r="K142" s="770"/>
      <c r="L142" s="771"/>
      <c r="M142" s="772"/>
      <c r="N142" s="770"/>
      <c r="O142" s="95"/>
      <c r="Q142" s="583">
        <v>100</v>
      </c>
      <c r="R142" s="584"/>
      <c r="S142" s="585">
        <f>IF(K142&lt;&gt;"",100,0)</f>
        <v>0</v>
      </c>
      <c r="T142" s="643">
        <v>0</v>
      </c>
    </row>
    <row r="143" spans="2:19" s="82" customFormat="1" ht="15.75">
      <c r="B143" s="640"/>
      <c r="C143" s="92"/>
      <c r="D143" s="642"/>
      <c r="E143" s="1094"/>
      <c r="F143" s="1094"/>
      <c r="G143" s="1094"/>
      <c r="H143" s="646"/>
      <c r="I143" s="609"/>
      <c r="J143" s="602"/>
      <c r="K143" s="772"/>
      <c r="L143" s="778"/>
      <c r="M143" s="778"/>
      <c r="N143" s="778"/>
      <c r="O143" s="565"/>
      <c r="P143" s="636"/>
      <c r="Q143" s="637"/>
      <c r="R143" s="644"/>
      <c r="S143" s="644"/>
    </row>
    <row r="144" spans="2:19" s="82" customFormat="1" ht="15.75">
      <c r="B144" s="640"/>
      <c r="C144" s="92"/>
      <c r="D144" s="642"/>
      <c r="E144" s="1094"/>
      <c r="F144" s="1094"/>
      <c r="G144" s="1094"/>
      <c r="H144" s="646"/>
      <c r="I144" s="609"/>
      <c r="J144" s="602"/>
      <c r="K144" s="772"/>
      <c r="L144" s="778"/>
      <c r="M144" s="778"/>
      <c r="N144" s="778"/>
      <c r="O144" s="565"/>
      <c r="P144" s="636"/>
      <c r="Q144" s="637"/>
      <c r="R144" s="644"/>
      <c r="S144" s="644"/>
    </row>
    <row r="145" spans="2:19" s="82" customFormat="1" ht="15.75">
      <c r="B145" s="640"/>
      <c r="C145" s="92"/>
      <c r="D145" s="642"/>
      <c r="E145" s="1094"/>
      <c r="F145" s="1094"/>
      <c r="G145" s="1094"/>
      <c r="H145" s="646"/>
      <c r="I145" s="609"/>
      <c r="J145" s="602"/>
      <c r="K145" s="772"/>
      <c r="L145" s="778"/>
      <c r="M145" s="778"/>
      <c r="N145" s="778"/>
      <c r="O145" s="565"/>
      <c r="P145" s="636"/>
      <c r="Q145" s="637"/>
      <c r="R145" s="644"/>
      <c r="S145" s="644"/>
    </row>
    <row r="146" spans="2:19" s="82" customFormat="1" ht="10.5" customHeight="1">
      <c r="B146" s="640"/>
      <c r="C146" s="636"/>
      <c r="D146" s="647"/>
      <c r="E146" s="563"/>
      <c r="F146" s="636"/>
      <c r="G146" s="636"/>
      <c r="H146" s="636"/>
      <c r="I146" s="30"/>
      <c r="J146" s="636"/>
      <c r="K146" s="778"/>
      <c r="L146" s="778"/>
      <c r="M146" s="778"/>
      <c r="N146" s="778"/>
      <c r="O146" s="565"/>
      <c r="P146" s="636"/>
      <c r="Q146" s="637"/>
      <c r="R146" s="644"/>
      <c r="S146" s="644"/>
    </row>
    <row r="147" spans="2:20" s="82" customFormat="1" ht="15.75">
      <c r="B147" s="640"/>
      <c r="C147" s="92"/>
      <c r="D147" s="642" t="s">
        <v>884</v>
      </c>
      <c r="E147" s="100" t="s">
        <v>492</v>
      </c>
      <c r="F147" s="92"/>
      <c r="G147" s="92"/>
      <c r="H147" s="92"/>
      <c r="I147" s="3"/>
      <c r="J147" s="92"/>
      <c r="K147" s="770"/>
      <c r="L147" s="771"/>
      <c r="M147" s="772"/>
      <c r="N147" s="770"/>
      <c r="O147" s="95"/>
      <c r="Q147" s="583">
        <v>100</v>
      </c>
      <c r="R147" s="584"/>
      <c r="S147" s="585">
        <f>IF(K147&lt;&gt;"",100,0)</f>
        <v>0</v>
      </c>
      <c r="T147" s="643">
        <v>0</v>
      </c>
    </row>
    <row r="148" spans="2:19" s="82" customFormat="1" ht="23.25">
      <c r="B148" s="640"/>
      <c r="C148" s="92"/>
      <c r="D148" s="642"/>
      <c r="E148" s="577" t="s">
        <v>493</v>
      </c>
      <c r="F148" s="92" t="s">
        <v>494</v>
      </c>
      <c r="G148" s="92"/>
      <c r="H148" s="92"/>
      <c r="I148" s="780"/>
      <c r="J148" s="92"/>
      <c r="K148" s="772"/>
      <c r="L148" s="778"/>
      <c r="M148" s="778"/>
      <c r="N148" s="778"/>
      <c r="O148" s="565"/>
      <c r="P148" s="636"/>
      <c r="Q148" s="637"/>
      <c r="R148" s="644"/>
      <c r="S148" s="644"/>
    </row>
    <row r="149" spans="2:19" s="82" customFormat="1" ht="10.5" customHeight="1">
      <c r="B149" s="640"/>
      <c r="C149" s="92"/>
      <c r="D149" s="642"/>
      <c r="E149" s="577"/>
      <c r="F149" s="92"/>
      <c r="G149" s="92"/>
      <c r="H149" s="92"/>
      <c r="I149" s="784"/>
      <c r="J149" s="92"/>
      <c r="K149" s="772"/>
      <c r="L149" s="778"/>
      <c r="M149" s="778"/>
      <c r="N149" s="778"/>
      <c r="O149" s="565"/>
      <c r="P149" s="636"/>
      <c r="Q149" s="637"/>
      <c r="R149" s="644"/>
      <c r="S149" s="644"/>
    </row>
    <row r="150" spans="2:19" s="82" customFormat="1" ht="23.25">
      <c r="B150" s="640"/>
      <c r="C150" s="92"/>
      <c r="D150" s="642"/>
      <c r="E150" s="577" t="s">
        <v>493</v>
      </c>
      <c r="F150" s="92" t="s">
        <v>495</v>
      </c>
      <c r="G150" s="92"/>
      <c r="H150" s="92"/>
      <c r="I150" s="780"/>
      <c r="J150" s="92"/>
      <c r="K150" s="772"/>
      <c r="L150" s="778"/>
      <c r="M150" s="778"/>
      <c r="N150" s="778"/>
      <c r="O150" s="565"/>
      <c r="P150" s="636"/>
      <c r="Q150" s="637"/>
      <c r="R150" s="644"/>
      <c r="S150" s="644"/>
    </row>
    <row r="151" spans="2:19" s="82" customFormat="1" ht="10.5" customHeight="1">
      <c r="B151" s="640"/>
      <c r="C151" s="92"/>
      <c r="D151" s="642"/>
      <c r="E151" s="100"/>
      <c r="F151" s="92"/>
      <c r="G151" s="92"/>
      <c r="H151" s="92"/>
      <c r="I151" s="3"/>
      <c r="J151" s="92"/>
      <c r="K151" s="772"/>
      <c r="L151" s="778"/>
      <c r="M151" s="778"/>
      <c r="N151" s="778"/>
      <c r="O151" s="565"/>
      <c r="P151" s="636"/>
      <c r="Q151" s="637"/>
      <c r="R151" s="644"/>
      <c r="S151" s="644"/>
    </row>
    <row r="152" spans="2:20" s="82" customFormat="1" ht="20.25" customHeight="1">
      <c r="B152" s="640"/>
      <c r="C152" s="92"/>
      <c r="D152" s="642" t="s">
        <v>885</v>
      </c>
      <c r="E152" s="1069" t="s">
        <v>886</v>
      </c>
      <c r="F152" s="1069"/>
      <c r="G152" s="1069"/>
      <c r="H152" s="586"/>
      <c r="I152" s="609"/>
      <c r="J152" s="588"/>
      <c r="K152" s="770"/>
      <c r="L152" s="771"/>
      <c r="M152" s="772"/>
      <c r="N152" s="770"/>
      <c r="O152" s="95"/>
      <c r="Q152" s="583">
        <v>100</v>
      </c>
      <c r="R152" s="584"/>
      <c r="S152" s="585">
        <f>IF(K152&lt;&gt;"",100,0)</f>
        <v>0</v>
      </c>
      <c r="T152" s="643">
        <v>0</v>
      </c>
    </row>
    <row r="153" spans="2:19" s="82" customFormat="1" ht="15.75">
      <c r="B153" s="640"/>
      <c r="C153" s="92"/>
      <c r="D153" s="641"/>
      <c r="E153" s="1069"/>
      <c r="F153" s="1069"/>
      <c r="G153" s="1069"/>
      <c r="H153" s="586"/>
      <c r="I153" s="609"/>
      <c r="J153" s="588"/>
      <c r="K153" s="3"/>
      <c r="L153" s="92"/>
      <c r="M153" s="92"/>
      <c r="N153" s="3"/>
      <c r="O153" s="565"/>
      <c r="P153" s="636"/>
      <c r="Q153" s="637"/>
      <c r="R153" s="644"/>
      <c r="S153" s="644"/>
    </row>
    <row r="154" spans="2:19" s="82" customFormat="1" ht="15.75">
      <c r="B154" s="640"/>
      <c r="C154" s="92"/>
      <c r="D154" s="641"/>
      <c r="E154" s="1069"/>
      <c r="F154" s="1069"/>
      <c r="G154" s="1069"/>
      <c r="H154" s="586"/>
      <c r="I154" s="609"/>
      <c r="J154" s="588"/>
      <c r="K154" s="3"/>
      <c r="L154" s="92"/>
      <c r="M154" s="92"/>
      <c r="N154" s="3"/>
      <c r="O154" s="565"/>
      <c r="P154" s="636"/>
      <c r="Q154" s="637"/>
      <c r="R154" s="637"/>
      <c r="S154" s="637"/>
    </row>
    <row r="155" spans="2:27" ht="10.5" customHeight="1">
      <c r="B155" s="576"/>
      <c r="C155" s="627"/>
      <c r="D155" s="556"/>
      <c r="E155" s="645"/>
      <c r="F155" s="645"/>
      <c r="G155" s="645"/>
      <c r="H155" s="645"/>
      <c r="I155" s="564"/>
      <c r="J155" s="563"/>
      <c r="K155" s="564"/>
      <c r="L155" s="563"/>
      <c r="M155" s="563"/>
      <c r="N155" s="564"/>
      <c r="O155" s="565"/>
      <c r="U155" s="562"/>
      <c r="V155" s="562"/>
      <c r="W155" s="562"/>
      <c r="AA155" s="623"/>
    </row>
    <row r="156" spans="2:27" ht="10.5" customHeight="1">
      <c r="B156" s="576"/>
      <c r="C156" s="627"/>
      <c r="D156" s="556"/>
      <c r="E156" s="645"/>
      <c r="F156" s="645"/>
      <c r="G156" s="645"/>
      <c r="H156" s="645"/>
      <c r="I156" s="564"/>
      <c r="J156" s="563"/>
      <c r="K156" s="564"/>
      <c r="L156" s="563"/>
      <c r="M156" s="563"/>
      <c r="N156" s="564"/>
      <c r="O156" s="565"/>
      <c r="U156" s="562"/>
      <c r="V156" s="562"/>
      <c r="W156" s="562"/>
      <c r="AA156" s="623"/>
    </row>
    <row r="157" spans="2:27" ht="15.75">
      <c r="B157" s="576"/>
      <c r="C157" s="578"/>
      <c r="D157" s="578"/>
      <c r="E157" s="100"/>
      <c r="F157" s="100"/>
      <c r="G157" s="100"/>
      <c r="H157" s="100"/>
      <c r="I157" s="3"/>
      <c r="J157" s="92"/>
      <c r="K157" s="1090" t="s">
        <v>369</v>
      </c>
      <c r="L157" s="1090"/>
      <c r="M157" s="100"/>
      <c r="N157" s="572">
        <f>Q157</f>
        <v>3200</v>
      </c>
      <c r="O157" s="565"/>
      <c r="Q157" s="648">
        <f>SUM(Q24:Q156)</f>
        <v>3200</v>
      </c>
      <c r="R157" s="649"/>
      <c r="S157" s="648">
        <f>SUM(S24:S156)</f>
        <v>0</v>
      </c>
      <c r="AA157" s="549" t="e">
        <f>IF(#REF!&lt;&gt;"","belum terdapat peralatan pendukung alih media,","")</f>
        <v>#REF!</v>
      </c>
    </row>
    <row r="158" spans="2:15" ht="6.75" customHeight="1">
      <c r="B158" s="104"/>
      <c r="C158" s="105"/>
      <c r="D158" s="105"/>
      <c r="E158" s="105"/>
      <c r="F158" s="105"/>
      <c r="G158" s="105"/>
      <c r="H158" s="105"/>
      <c r="I158" s="650"/>
      <c r="J158" s="105"/>
      <c r="K158" s="650"/>
      <c r="L158" s="105"/>
      <c r="M158" s="105"/>
      <c r="N158" s="650"/>
      <c r="O158" s="651"/>
    </row>
    <row r="159" spans="1:27" ht="9" customHeight="1">
      <c r="A159" s="100"/>
      <c r="B159" s="83"/>
      <c r="C159" s="607"/>
      <c r="D159" s="607"/>
      <c r="E159" s="607"/>
      <c r="F159" s="607"/>
      <c r="G159" s="83"/>
      <c r="H159" s="563"/>
      <c r="I159" s="573"/>
      <c r="J159" s="100"/>
      <c r="K159" s="573"/>
      <c r="L159" s="100"/>
      <c r="M159" s="100"/>
      <c r="N159" s="573"/>
      <c r="O159" s="101"/>
      <c r="U159" s="562"/>
      <c r="AA159" s="549">
        <f>IF(OR(K81&lt;&gt;"",N81&lt;&gt;""),"Terkait dengan peralatan dalam pengelolaan arsip inaktif pada records center, "&amp;AA160,"")</f>
      </c>
    </row>
    <row r="160" spans="1:27" ht="15.75" customHeight="1">
      <c r="A160" s="100"/>
      <c r="B160" s="91" t="s">
        <v>303</v>
      </c>
      <c r="C160" s="636"/>
      <c r="D160" s="636"/>
      <c r="E160" s="636" t="str">
        <f>'[2]SDM_UK'!E193</f>
        <v> : ………………………….</v>
      </c>
      <c r="F160" s="636"/>
      <c r="G160" s="91"/>
      <c r="H160" s="636"/>
      <c r="I160" s="30"/>
      <c r="J160" s="636"/>
      <c r="K160" s="30"/>
      <c r="L160" s="636"/>
      <c r="M160" s="636"/>
      <c r="N160" s="30"/>
      <c r="O160" s="95"/>
      <c r="P160" s="636"/>
      <c r="U160" s="562"/>
      <c r="AA160" s="549" t="e">
        <f>IF(OR(N81&lt;&gt;"",N97&lt;&gt;"",N108&lt;&gt;"",#REF!&lt;&gt;"",#REF!&lt;&gt;""),"agar terdapat "&amp;AA161&amp;" "&amp;AA162&amp;" "&amp;AA163&amp;" "&amp;AA164&amp;" "&amp;AA165,"")</f>
        <v>#REF!</v>
      </c>
    </row>
    <row r="161" spans="1:27" ht="10.5" customHeight="1">
      <c r="A161" s="100"/>
      <c r="B161" s="91"/>
      <c r="C161" s="636"/>
      <c r="D161" s="636"/>
      <c r="E161" s="636"/>
      <c r="F161" s="636"/>
      <c r="G161" s="91"/>
      <c r="H161" s="636"/>
      <c r="I161" s="30"/>
      <c r="J161" s="636"/>
      <c r="K161" s="30"/>
      <c r="L161" s="636"/>
      <c r="M161" s="636"/>
      <c r="N161" s="30"/>
      <c r="O161" s="95"/>
      <c r="P161" s="636"/>
      <c r="U161" s="562"/>
      <c r="AA161" s="582">
        <f>IF(N81&lt;&gt;"","rak penyimpanan arsip inaktif sesuai bentuk dan media,","")</f>
      </c>
    </row>
    <row r="162" spans="1:27" ht="15.75" customHeight="1">
      <c r="A162" s="100"/>
      <c r="B162" s="91" t="s">
        <v>528</v>
      </c>
      <c r="C162" s="636"/>
      <c r="D162" s="636"/>
      <c r="E162" s="636"/>
      <c r="F162" s="636"/>
      <c r="G162" s="91" t="s">
        <v>710</v>
      </c>
      <c r="H162" s="636"/>
      <c r="I162" s="30"/>
      <c r="J162" s="636"/>
      <c r="K162" s="30"/>
      <c r="L162" s="636"/>
      <c r="M162" s="636"/>
      <c r="N162" s="30"/>
      <c r="O162" s="95"/>
      <c r="P162" s="636"/>
      <c r="U162" s="562"/>
      <c r="AA162" s="623">
        <f>IF(N97&lt;&gt;"","boks arsip sesuai bentuk dan media,","")</f>
      </c>
    </row>
    <row r="163" spans="1:27" ht="10.5" customHeight="1">
      <c r="A163" s="100"/>
      <c r="B163" s="91"/>
      <c r="C163" s="636"/>
      <c r="D163" s="636"/>
      <c r="E163" s="636"/>
      <c r="F163" s="636"/>
      <c r="G163" s="91"/>
      <c r="H163" s="636"/>
      <c r="I163" s="30"/>
      <c r="J163" s="636"/>
      <c r="K163" s="30"/>
      <c r="L163" s="636"/>
      <c r="M163" s="636"/>
      <c r="N163" s="30"/>
      <c r="O163" s="95"/>
      <c r="P163" s="636"/>
      <c r="U163" s="562"/>
      <c r="AA163" s="582">
        <f>IF(N108&lt;&gt;"","alat pengatur suhu,","")</f>
      </c>
    </row>
    <row r="164" spans="1:27" ht="15.75" customHeight="1">
      <c r="A164" s="100"/>
      <c r="B164" s="97"/>
      <c r="C164" s="636"/>
      <c r="D164" s="636"/>
      <c r="E164" s="636" t="str">
        <f>'[2]SDM_UK'!E197</f>
        <v>1. …………………………</v>
      </c>
      <c r="F164" s="636"/>
      <c r="G164" s="91" t="s">
        <v>531</v>
      </c>
      <c r="H164" s="636"/>
      <c r="I164" s="30" t="str">
        <f>'[2]SDM_UK'!H197</f>
        <v>: ……………………..</v>
      </c>
      <c r="J164" s="636"/>
      <c r="K164" s="30"/>
      <c r="L164" s="636"/>
      <c r="M164" s="636"/>
      <c r="N164" s="30"/>
      <c r="O164" s="95"/>
      <c r="P164" s="636"/>
      <c r="U164" s="562"/>
      <c r="AA164" s="582" t="e">
        <f>IF(#REF!&lt;&gt;"","alat pengatur kelembaban (dehumidifier),","")</f>
        <v>#REF!</v>
      </c>
    </row>
    <row r="165" spans="1:27" ht="10.5" customHeight="1">
      <c r="A165" s="100"/>
      <c r="B165" s="97"/>
      <c r="C165" s="636"/>
      <c r="D165" s="636"/>
      <c r="E165" s="636"/>
      <c r="F165" s="636"/>
      <c r="G165" s="91"/>
      <c r="H165" s="636"/>
      <c r="I165" s="30"/>
      <c r="J165" s="636"/>
      <c r="K165" s="30"/>
      <c r="L165" s="636"/>
      <c r="M165" s="636"/>
      <c r="N165" s="30"/>
      <c r="O165" s="95"/>
      <c r="P165" s="636"/>
      <c r="U165" s="562"/>
      <c r="AA165" s="549" t="e">
        <f>IF(#REF!&lt;&gt;"","peralatan pendukung alih media,","")</f>
        <v>#REF!</v>
      </c>
    </row>
    <row r="166" spans="1:21" ht="15.75" customHeight="1">
      <c r="A166" s="100"/>
      <c r="B166" s="12"/>
      <c r="C166" s="30"/>
      <c r="D166" s="30"/>
      <c r="E166" s="30" t="str">
        <f>'[2]SDM_UK'!E199</f>
        <v>2. …………………………</v>
      </c>
      <c r="F166" s="30"/>
      <c r="G166" s="12" t="s">
        <v>534</v>
      </c>
      <c r="H166" s="30"/>
      <c r="I166" s="30" t="str">
        <f>'[2]SDM_UK'!H199</f>
        <v>: ……………………..</v>
      </c>
      <c r="J166" s="30"/>
      <c r="K166" s="30"/>
      <c r="L166" s="30"/>
      <c r="M166" s="30"/>
      <c r="N166" s="30"/>
      <c r="O166" s="13"/>
      <c r="P166" s="636"/>
      <c r="U166" s="562"/>
    </row>
    <row r="167" spans="2:15" ht="10.5" customHeight="1">
      <c r="B167" s="99"/>
      <c r="C167" s="563"/>
      <c r="D167" s="563"/>
      <c r="E167" s="563"/>
      <c r="F167" s="101"/>
      <c r="G167" s="563"/>
      <c r="H167" s="563"/>
      <c r="I167" s="564"/>
      <c r="J167" s="563"/>
      <c r="K167" s="564"/>
      <c r="L167" s="563"/>
      <c r="M167" s="563"/>
      <c r="N167" s="564"/>
      <c r="O167" s="565"/>
    </row>
    <row r="168" spans="2:15" ht="15.75">
      <c r="B168" s="99"/>
      <c r="C168" s="563"/>
      <c r="D168" s="563"/>
      <c r="E168" s="30" t="str">
        <f>'[2]SDM_UK'!E201</f>
        <v>3. …………………………</v>
      </c>
      <c r="F168" s="101"/>
      <c r="G168" s="563"/>
      <c r="H168" s="563"/>
      <c r="I168" s="564"/>
      <c r="J168" s="563"/>
      <c r="K168" s="564"/>
      <c r="L168" s="563"/>
      <c r="M168" s="563"/>
      <c r="N168" s="564"/>
      <c r="O168" s="565"/>
    </row>
    <row r="169" spans="2:15" ht="10.5" customHeight="1">
      <c r="B169" s="104"/>
      <c r="C169" s="105"/>
      <c r="D169" s="105"/>
      <c r="E169" s="105"/>
      <c r="F169" s="106"/>
      <c r="G169" s="105"/>
      <c r="H169" s="105"/>
      <c r="I169" s="650"/>
      <c r="J169" s="105"/>
      <c r="K169" s="650"/>
      <c r="L169" s="105"/>
      <c r="M169" s="105"/>
      <c r="N169" s="650"/>
      <c r="O169" s="651"/>
    </row>
    <row r="170" spans="2:14" ht="15.75">
      <c r="B170" s="100"/>
      <c r="C170" s="100"/>
      <c r="D170" s="100"/>
      <c r="E170" s="100"/>
      <c r="F170" s="100"/>
      <c r="G170" s="100"/>
      <c r="H170" s="100"/>
      <c r="I170" s="573"/>
      <c r="J170" s="100"/>
      <c r="K170" s="573"/>
      <c r="L170" s="100"/>
      <c r="M170" s="100"/>
      <c r="N170" s="573"/>
    </row>
    <row r="171" spans="2:15" ht="15.75">
      <c r="B171" s="100"/>
      <c r="C171" s="100"/>
      <c r="D171" s="100"/>
      <c r="E171" s="1091"/>
      <c r="F171" s="1091"/>
      <c r="G171" s="1091"/>
      <c r="H171" s="1091"/>
      <c r="I171" s="1091"/>
      <c r="J171" s="1091"/>
      <c r="K171" s="1091"/>
      <c r="L171" s="1091"/>
      <c r="M171" s="1091"/>
      <c r="N171" s="1091"/>
      <c r="O171" s="1091"/>
    </row>
    <row r="172" spans="2:15" ht="15.75">
      <c r="B172" s="100"/>
      <c r="C172" s="100"/>
      <c r="D172" s="100"/>
      <c r="E172" s="577"/>
      <c r="F172" s="577"/>
      <c r="G172" s="577"/>
      <c r="H172" s="577"/>
      <c r="I172" s="652"/>
      <c r="J172" s="577"/>
      <c r="K172" s="652"/>
      <c r="L172" s="577"/>
      <c r="M172" s="577"/>
      <c r="N172" s="652"/>
      <c r="O172" s="577"/>
    </row>
    <row r="173" spans="2:15" ht="15.75">
      <c r="B173" s="100"/>
      <c r="C173" s="100"/>
      <c r="D173" s="100"/>
      <c r="E173" s="577"/>
      <c r="F173" s="577"/>
      <c r="G173" s="577"/>
      <c r="H173" s="577"/>
      <c r="I173" s="652"/>
      <c r="J173" s="577"/>
      <c r="K173" s="652"/>
      <c r="L173" s="577"/>
      <c r="M173" s="577"/>
      <c r="N173" s="652"/>
      <c r="O173" s="577"/>
    </row>
    <row r="174" spans="2:15" ht="15.75">
      <c r="B174" s="100"/>
      <c r="C174" s="100"/>
      <c r="D174" s="100"/>
      <c r="E174" s="577"/>
      <c r="F174" s="577"/>
      <c r="G174" s="577"/>
      <c r="H174" s="577"/>
      <c r="I174" s="652"/>
      <c r="J174" s="577"/>
      <c r="K174" s="652"/>
      <c r="L174" s="577"/>
      <c r="M174" s="577"/>
      <c r="N174" s="652"/>
      <c r="O174" s="577"/>
    </row>
    <row r="175" spans="2:14" ht="15.75">
      <c r="B175" s="100"/>
      <c r="C175" s="100"/>
      <c r="D175" s="100"/>
      <c r="E175" s="100"/>
      <c r="F175" s="100"/>
      <c r="G175" s="100"/>
      <c r="H175" s="100"/>
      <c r="I175" s="573"/>
      <c r="J175" s="100"/>
      <c r="K175" s="573"/>
      <c r="L175" s="100"/>
      <c r="M175" s="100"/>
      <c r="N175" s="573"/>
    </row>
    <row r="176" spans="2:21" ht="10.5" customHeight="1">
      <c r="B176" s="100"/>
      <c r="C176" s="100"/>
      <c r="D176" s="100"/>
      <c r="E176" s="100"/>
      <c r="F176" s="100"/>
      <c r="G176" s="100"/>
      <c r="H176" s="100"/>
      <c r="I176" s="573"/>
      <c r="J176" s="100"/>
      <c r="K176" s="573"/>
      <c r="L176" s="100"/>
      <c r="M176" s="100"/>
      <c r="N176" s="573"/>
      <c r="U176" s="549" t="s">
        <v>304</v>
      </c>
    </row>
    <row r="177" spans="6:21" ht="18.75" customHeight="1">
      <c r="F177" s="1092"/>
      <c r="G177" s="1092"/>
      <c r="H177" s="1092"/>
      <c r="I177" s="1092"/>
      <c r="J177" s="1092"/>
      <c r="K177" s="1092"/>
      <c r="L177" s="1092"/>
      <c r="M177" s="1092"/>
      <c r="N177" s="1092"/>
      <c r="U177" s="549" t="s">
        <v>305</v>
      </c>
    </row>
    <row r="178" ht="15">
      <c r="U178" s="549" t="s">
        <v>306</v>
      </c>
    </row>
    <row r="179" ht="15">
      <c r="U179" s="549" t="s">
        <v>307</v>
      </c>
    </row>
    <row r="180" ht="15">
      <c r="U180" s="549" t="s">
        <v>308</v>
      </c>
    </row>
    <row r="181" ht="15">
      <c r="U181" s="549" t="s">
        <v>309</v>
      </c>
    </row>
    <row r="182" ht="15">
      <c r="U182" s="549" t="s">
        <v>310</v>
      </c>
    </row>
    <row r="183" ht="15">
      <c r="U183" s="549" t="s">
        <v>311</v>
      </c>
    </row>
    <row r="196" ht="15">
      <c r="V196" s="653" t="s">
        <v>312</v>
      </c>
    </row>
    <row r="198" ht="15">
      <c r="V198" s="653" t="s">
        <v>312</v>
      </c>
    </row>
  </sheetData>
  <sheetProtection/>
  <mergeCells count="49">
    <mergeCell ref="K157:L157"/>
    <mergeCell ref="E171:O171"/>
    <mergeCell ref="F177:N177"/>
    <mergeCell ref="E121:G122"/>
    <mergeCell ref="E124:G125"/>
    <mergeCell ref="E131:G133"/>
    <mergeCell ref="E135:G136"/>
    <mergeCell ref="E142:G145"/>
    <mergeCell ref="E152:G154"/>
    <mergeCell ref="V73:V75"/>
    <mergeCell ref="W73:W75"/>
    <mergeCell ref="U77:U79"/>
    <mergeCell ref="V77:V79"/>
    <mergeCell ref="W77:W79"/>
    <mergeCell ref="E63:G64"/>
    <mergeCell ref="E66:G67"/>
    <mergeCell ref="E69:G70"/>
    <mergeCell ref="E37:G38"/>
    <mergeCell ref="E54:G55"/>
    <mergeCell ref="E57:G58"/>
    <mergeCell ref="E60:G61"/>
    <mergeCell ref="B8:O8"/>
    <mergeCell ref="U73:U76"/>
    <mergeCell ref="B1:O1"/>
    <mergeCell ref="C3:O3"/>
    <mergeCell ref="B5:O5"/>
    <mergeCell ref="B6:O6"/>
    <mergeCell ref="B7:O7"/>
    <mergeCell ref="E110:G111"/>
    <mergeCell ref="E102:G103"/>
    <mergeCell ref="E105:G106"/>
    <mergeCell ref="D73:G73"/>
    <mergeCell ref="E34:G35"/>
    <mergeCell ref="E113:G114"/>
    <mergeCell ref="E116:G117"/>
    <mergeCell ref="D119:G119"/>
    <mergeCell ref="D81:G82"/>
    <mergeCell ref="E86:G87"/>
    <mergeCell ref="E89:G90"/>
    <mergeCell ref="E92:G92"/>
    <mergeCell ref="E94:I95"/>
    <mergeCell ref="D97:G98"/>
    <mergeCell ref="E100:G100"/>
    <mergeCell ref="V24:V28"/>
    <mergeCell ref="W24:W28"/>
    <mergeCell ref="E28:G29"/>
    <mergeCell ref="E31:G32"/>
    <mergeCell ref="B9:L9"/>
    <mergeCell ref="U24:U28"/>
  </mergeCells>
  <printOptions/>
  <pageMargins left="0.7" right="0.7" top="0.75" bottom="0.75" header="0.3" footer="0.3"/>
  <pageSetup orientation="portrait" paperSize="9" scale="75" r:id="rId1"/>
</worksheet>
</file>

<file path=xl/worksheets/sheet15.xml><?xml version="1.0" encoding="utf-8"?>
<worksheet xmlns="http://schemas.openxmlformats.org/spreadsheetml/2006/main" xmlns:r="http://schemas.openxmlformats.org/officeDocument/2006/relationships">
  <sheetPr>
    <tabColor rgb="FFFF0000"/>
  </sheetPr>
  <dimension ref="A1:L27"/>
  <sheetViews>
    <sheetView zoomScalePageLayoutView="0" workbookViewId="0" topLeftCell="A1">
      <selection activeCell="A1" sqref="A1"/>
    </sheetView>
  </sheetViews>
  <sheetFormatPr defaultColWidth="9.140625" defaultRowHeight="12.75"/>
  <cols>
    <col min="2" max="2" width="7.140625" style="0" customWidth="1"/>
    <col min="3" max="3" width="41.28125" style="0" customWidth="1"/>
    <col min="4" max="4" width="10.7109375" style="0" customWidth="1"/>
    <col min="5" max="5" width="10.57421875" style="0" customWidth="1"/>
    <col min="10" max="10" width="25.57421875" style="0" customWidth="1"/>
    <col min="11" max="11" width="2.7109375" style="0" customWidth="1"/>
    <col min="12" max="12" width="27.140625" style="0" customWidth="1"/>
  </cols>
  <sheetData>
    <row r="1" ht="12.75">
      <c r="A1" s="343" t="str">
        <f>'[1]DATA'!C18</f>
        <v>Unit Pengolah (UP)</v>
      </c>
    </row>
    <row r="2" spans="1:8" ht="15.75">
      <c r="A2" s="956" t="s">
        <v>676</v>
      </c>
      <c r="B2" s="956"/>
      <c r="C2" s="956"/>
      <c r="D2" s="956"/>
      <c r="E2" s="956"/>
      <c r="F2" s="956"/>
      <c r="G2" s="956"/>
      <c r="H2" s="956"/>
    </row>
    <row r="3" spans="1:8" ht="15.75">
      <c r="A3" s="956" t="s">
        <v>888</v>
      </c>
      <c r="B3" s="956"/>
      <c r="C3" s="956"/>
      <c r="D3" s="956"/>
      <c r="E3" s="956"/>
      <c r="F3" s="956"/>
      <c r="G3" s="956"/>
      <c r="H3" s="956"/>
    </row>
    <row r="4" spans="1:8" ht="16.5" thickBot="1">
      <c r="A4" s="1100" t="str">
        <f>'PENCIPTAAN ARSIP_UK'!G14</f>
        <v>: …………………………………………………......................................</v>
      </c>
      <c r="B4" s="1100"/>
      <c r="C4" s="1100"/>
      <c r="D4" s="1100"/>
      <c r="E4" s="1100"/>
      <c r="F4" s="1100"/>
      <c r="G4" s="1100"/>
      <c r="H4" s="1100"/>
    </row>
    <row r="5" spans="1:12" ht="30.75" thickTop="1">
      <c r="A5" s="734" t="s">
        <v>677</v>
      </c>
      <c r="B5" s="1101" t="s">
        <v>394</v>
      </c>
      <c r="C5" s="1102"/>
      <c r="D5" s="734" t="s">
        <v>678</v>
      </c>
      <c r="E5" s="734" t="s">
        <v>679</v>
      </c>
      <c r="F5" s="734" t="s">
        <v>680</v>
      </c>
      <c r="G5" s="734" t="s">
        <v>681</v>
      </c>
      <c r="H5" s="734" t="s">
        <v>682</v>
      </c>
      <c r="J5" s="1103" t="s">
        <v>683</v>
      </c>
      <c r="K5" s="1104"/>
      <c r="L5" s="1105"/>
    </row>
    <row r="6" spans="1:12" ht="39" thickBot="1">
      <c r="A6" s="735" t="s">
        <v>447</v>
      </c>
      <c r="B6" s="1106" t="s">
        <v>448</v>
      </c>
      <c r="C6" s="1107"/>
      <c r="D6" s="735" t="s">
        <v>449</v>
      </c>
      <c r="E6" s="735" t="s">
        <v>450</v>
      </c>
      <c r="F6" s="735" t="s">
        <v>684</v>
      </c>
      <c r="G6" s="735" t="s">
        <v>685</v>
      </c>
      <c r="H6" s="735" t="s">
        <v>686</v>
      </c>
      <c r="J6" s="1095" t="s">
        <v>687</v>
      </c>
      <c r="K6" s="1096"/>
      <c r="L6" s="654" t="s">
        <v>688</v>
      </c>
    </row>
    <row r="7" spans="1:12" ht="15.75" customHeight="1">
      <c r="A7" s="726">
        <v>1</v>
      </c>
      <c r="B7" s="1111" t="s">
        <v>95</v>
      </c>
      <c r="C7" s="1112"/>
      <c r="D7" s="727">
        <f>SUM(D8:D11)</f>
        <v>6400</v>
      </c>
      <c r="E7" s="726" t="e">
        <f>SUM(E8:E11)</f>
        <v>#DIV/0!</v>
      </c>
      <c r="F7" s="728" t="e">
        <f aca="true" t="shared" si="0" ref="F7:F14">E7/D7*100</f>
        <v>#DIV/0!</v>
      </c>
      <c r="G7" s="729">
        <v>0.5</v>
      </c>
      <c r="H7" s="730" t="e">
        <f aca="true" t="shared" si="1" ref="H7:H14">F7*G7</f>
        <v>#DIV/0!</v>
      </c>
      <c r="J7" s="1095" t="s">
        <v>689</v>
      </c>
      <c r="K7" s="1096"/>
      <c r="L7" s="654" t="s">
        <v>690</v>
      </c>
    </row>
    <row r="8" spans="1:12" ht="15.75" customHeight="1">
      <c r="A8" s="346"/>
      <c r="B8" s="655" t="s">
        <v>267</v>
      </c>
      <c r="C8" s="656" t="s">
        <v>691</v>
      </c>
      <c r="D8" s="657">
        <f>'PENCIPTAAN ARSIP_UK'!R75</f>
        <v>800</v>
      </c>
      <c r="E8" s="658">
        <f>'PENCIPTAAN ARSIP_UK'!T75</f>
        <v>0</v>
      </c>
      <c r="F8" s="659">
        <f t="shared" si="0"/>
        <v>0</v>
      </c>
      <c r="G8" s="660">
        <v>0.25</v>
      </c>
      <c r="H8" s="661">
        <f t="shared" si="1"/>
        <v>0</v>
      </c>
      <c r="J8" s="1095" t="s">
        <v>692</v>
      </c>
      <c r="K8" s="1096"/>
      <c r="L8" s="654" t="s">
        <v>693</v>
      </c>
    </row>
    <row r="9" spans="1:12" ht="15.75" customHeight="1">
      <c r="A9" s="346"/>
      <c r="B9" s="655" t="s">
        <v>9</v>
      </c>
      <c r="C9" s="656" t="s">
        <v>694</v>
      </c>
      <c r="D9" s="655">
        <f>PENGGUNAAN_UK!Q67</f>
        <v>800</v>
      </c>
      <c r="E9" s="658">
        <f>PENGGUNAAN_UK!S67</f>
        <v>0</v>
      </c>
      <c r="F9" s="659">
        <f t="shared" si="0"/>
        <v>0</v>
      </c>
      <c r="G9" s="660">
        <v>0.25</v>
      </c>
      <c r="H9" s="661">
        <f t="shared" si="1"/>
        <v>0</v>
      </c>
      <c r="J9" s="1095" t="s">
        <v>695</v>
      </c>
      <c r="K9" s="1096"/>
      <c r="L9" s="654" t="s">
        <v>696</v>
      </c>
    </row>
    <row r="10" spans="1:12" ht="15.75" customHeight="1">
      <c r="A10" s="346"/>
      <c r="B10" s="655" t="s">
        <v>10</v>
      </c>
      <c r="C10" s="656" t="s">
        <v>697</v>
      </c>
      <c r="D10" s="655">
        <f>'PEMELIHARAAN ARSIP INAKTIF_UK'!O160</f>
        <v>1500</v>
      </c>
      <c r="E10" s="677" t="e">
        <f>'PEMELIHARAAN ARSIP INAKTIF_UK'!Q160</f>
        <v>#DIV/0!</v>
      </c>
      <c r="F10" s="659" t="e">
        <f t="shared" si="0"/>
        <v>#DIV/0!</v>
      </c>
      <c r="G10" s="660">
        <v>0.25</v>
      </c>
      <c r="H10" s="661" t="e">
        <f t="shared" si="1"/>
        <v>#DIV/0!</v>
      </c>
      <c r="I10" s="662" t="s">
        <v>927</v>
      </c>
      <c r="J10" s="1095" t="s">
        <v>698</v>
      </c>
      <c r="K10" s="1096"/>
      <c r="L10" s="654" t="s">
        <v>699</v>
      </c>
    </row>
    <row r="11" spans="1:12" ht="15.75" customHeight="1">
      <c r="A11" s="346"/>
      <c r="B11" s="663" t="s">
        <v>13</v>
      </c>
      <c r="C11" s="664" t="s">
        <v>700</v>
      </c>
      <c r="D11" s="655">
        <f>PENYUSUTAN_UK!R269</f>
        <v>3300</v>
      </c>
      <c r="E11" s="665">
        <f>PENYUSUTAN_UK!T269</f>
        <v>0</v>
      </c>
      <c r="F11" s="659">
        <f t="shared" si="0"/>
        <v>0</v>
      </c>
      <c r="G11" s="660">
        <v>0.25</v>
      </c>
      <c r="H11" s="661">
        <f t="shared" si="1"/>
        <v>0</v>
      </c>
      <c r="J11" s="1095" t="s">
        <v>701</v>
      </c>
      <c r="K11" s="1096"/>
      <c r="L11" s="654" t="s">
        <v>702</v>
      </c>
    </row>
    <row r="12" spans="1:12" ht="15.75" customHeight="1">
      <c r="A12" s="731" t="s">
        <v>14</v>
      </c>
      <c r="B12" s="1108" t="s">
        <v>403</v>
      </c>
      <c r="C12" s="1109"/>
      <c r="D12" s="731">
        <f>SUM(D13:D14)</f>
        <v>5800</v>
      </c>
      <c r="E12" s="732" t="e">
        <f>SUM(E13:E14)</f>
        <v>#DIV/0!</v>
      </c>
      <c r="F12" s="733" t="e">
        <f t="shared" si="0"/>
        <v>#DIV/0!</v>
      </c>
      <c r="G12" s="729">
        <v>0.5</v>
      </c>
      <c r="H12" s="730" t="e">
        <f t="shared" si="1"/>
        <v>#DIV/0!</v>
      </c>
      <c r="J12" s="1095" t="s">
        <v>703</v>
      </c>
      <c r="K12" s="1096"/>
      <c r="L12" s="654" t="s">
        <v>704</v>
      </c>
    </row>
    <row r="13" spans="1:10" ht="15.75" customHeight="1">
      <c r="A13" s="346"/>
      <c r="B13" s="663" t="s">
        <v>222</v>
      </c>
      <c r="C13" s="664" t="s">
        <v>705</v>
      </c>
      <c r="D13" s="655">
        <f>SDM_UK!Q152</f>
        <v>2600</v>
      </c>
      <c r="E13" s="665" t="e">
        <f>SDM_UK!S152</f>
        <v>#DIV/0!</v>
      </c>
      <c r="F13" s="659" t="e">
        <f t="shared" si="0"/>
        <v>#DIV/0!</v>
      </c>
      <c r="G13" s="660">
        <v>0.5</v>
      </c>
      <c r="H13" s="661" t="e">
        <f t="shared" si="1"/>
        <v>#DIV/0!</v>
      </c>
      <c r="J13" s="356"/>
    </row>
    <row r="14" spans="1:10" ht="15.75" customHeight="1" thickBot="1">
      <c r="A14" s="346"/>
      <c r="B14" s="666" t="s">
        <v>6</v>
      </c>
      <c r="C14" s="667" t="s">
        <v>706</v>
      </c>
      <c r="D14" s="668">
        <f>SARPRAS_UK!Q157</f>
        <v>3200</v>
      </c>
      <c r="E14" s="669">
        <f>SARPRAS_UK!S157</f>
        <v>0</v>
      </c>
      <c r="F14" s="659">
        <f t="shared" si="0"/>
        <v>0</v>
      </c>
      <c r="G14" s="660">
        <v>0.5</v>
      </c>
      <c r="H14" s="661">
        <f t="shared" si="1"/>
        <v>0</v>
      </c>
      <c r="J14" s="356"/>
    </row>
    <row r="15" spans="1:12" ht="15.75" customHeight="1" thickBot="1">
      <c r="A15" s="953" t="s">
        <v>499</v>
      </c>
      <c r="B15" s="954"/>
      <c r="C15" s="954"/>
      <c r="D15" s="954"/>
      <c r="E15" s="954"/>
      <c r="F15" s="954"/>
      <c r="G15" s="955"/>
      <c r="H15" s="725" t="e">
        <f>H7+H12</f>
        <v>#DIV/0!</v>
      </c>
      <c r="J15" s="1097" t="e">
        <f>IF(H15&gt;90,"AA (SANGAT MEMUASKAN)",IF(H15&gt;80,"A (MEMUASKAN)",IF(H15&gt;70,"BB (SANGAT BAIK)",IF(H15&gt;60,"B (BAIK)",IF(H15&gt;50,"CC (CUKUP)",IF(H15&gt;30,"C (KURANG)",IF(H15&gt;=0,"D (SANGAT KURANG)")))))))</f>
        <v>#DIV/0!</v>
      </c>
      <c r="K15" s="1098"/>
      <c r="L15" s="1099"/>
    </row>
    <row r="17" spans="6:8" ht="12.75">
      <c r="F17" s="670" t="e">
        <f>(SUM(F8:F11)+SUM(F13:F14))/2</f>
        <v>#DIV/0!</v>
      </c>
      <c r="G17" s="361"/>
      <c r="H17" s="361"/>
    </row>
    <row r="20" spans="9:10" ht="18.75">
      <c r="I20" s="1110"/>
      <c r="J20" s="1110"/>
    </row>
    <row r="21" spans="9:10" ht="15">
      <c r="I21" s="671"/>
      <c r="J21" s="672"/>
    </row>
    <row r="22" spans="9:10" ht="15">
      <c r="I22" s="671"/>
      <c r="J22" s="672"/>
    </row>
    <row r="23" spans="9:10" ht="15">
      <c r="I23" s="671"/>
      <c r="J23" s="672"/>
    </row>
    <row r="24" spans="9:10" ht="15">
      <c r="I24" s="671"/>
      <c r="J24" s="672"/>
    </row>
    <row r="25" spans="9:10" ht="15">
      <c r="I25" s="671"/>
      <c r="J25" s="672"/>
    </row>
    <row r="26" spans="9:10" ht="15">
      <c r="I26" s="671"/>
      <c r="J26" s="672"/>
    </row>
    <row r="27" spans="9:10" ht="15">
      <c r="I27" s="671"/>
      <c r="J27" s="672"/>
    </row>
  </sheetData>
  <sheetProtection/>
  <mergeCells count="18">
    <mergeCell ref="B12:C12"/>
    <mergeCell ref="J12:K12"/>
    <mergeCell ref="I20:J20"/>
    <mergeCell ref="B7:C7"/>
    <mergeCell ref="J7:K7"/>
    <mergeCell ref="J8:K8"/>
    <mergeCell ref="J9:K9"/>
    <mergeCell ref="J10:K10"/>
    <mergeCell ref="J11:K11"/>
    <mergeCell ref="J15:L15"/>
    <mergeCell ref="A15:G15"/>
    <mergeCell ref="A2:H2"/>
    <mergeCell ref="A3:H3"/>
    <mergeCell ref="A4:H4"/>
    <mergeCell ref="B5:C5"/>
    <mergeCell ref="J5:L5"/>
    <mergeCell ref="B6:C6"/>
    <mergeCell ref="J6:K6"/>
  </mergeCells>
  <conditionalFormatting sqref="A2:A14 J15 H4:H15 B4:G14">
    <cfRule type="expression" priority="2" dxfId="0" stopIfTrue="1">
      <formula>IF($A$1="Unit Kearsipan (UK)",CELL("Protect"),"")</formula>
    </cfRule>
  </conditionalFormatting>
  <printOptions horizontalCentered="1"/>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sheetPr>
    <tabColor rgb="FFFF7C80"/>
  </sheetPr>
  <dimension ref="A1:AL275"/>
  <sheetViews>
    <sheetView showGridLines="0" zoomScaleSheetLayoutView="100" zoomScalePageLayoutView="0" workbookViewId="0" topLeftCell="A1">
      <selection activeCell="A1" sqref="A1"/>
    </sheetView>
  </sheetViews>
  <sheetFormatPr defaultColWidth="11.421875" defaultRowHeight="12.75"/>
  <cols>
    <col min="1" max="2" width="1.7109375" style="4" customWidth="1"/>
    <col min="3" max="3" width="4.00390625" style="4" customWidth="1"/>
    <col min="4" max="4" width="5.00390625" style="4" customWidth="1"/>
    <col min="5" max="5" width="7.28125" style="4" customWidth="1"/>
    <col min="6" max="6" width="3.7109375" style="4" customWidth="1"/>
    <col min="7" max="8" width="28.7109375" style="4" customWidth="1"/>
    <col min="9" max="9" width="3.140625" style="4" customWidth="1"/>
    <col min="10" max="10" width="4.140625" style="4" customWidth="1"/>
    <col min="11" max="11" width="2.140625" style="4" customWidth="1"/>
    <col min="12" max="12" width="5.00390625" style="4" customWidth="1"/>
    <col min="13" max="13" width="4.8515625" style="111" customWidth="1"/>
    <col min="14" max="15" width="1.421875" style="111" customWidth="1"/>
    <col min="16" max="16" width="4.8515625" style="111" customWidth="1"/>
    <col min="17" max="17" width="4.7109375" style="4" customWidth="1"/>
    <col min="18" max="18" width="2.421875" style="4" customWidth="1"/>
    <col min="19" max="19" width="11.7109375" style="5" customWidth="1"/>
    <col min="20" max="20" width="2.421875" style="5" customWidth="1"/>
    <col min="21" max="21" width="10.00390625" style="5" customWidth="1"/>
    <col min="22" max="16384" width="11.421875" style="4" customWidth="1"/>
  </cols>
  <sheetData>
    <row r="1" spans="1:17" ht="15.75">
      <c r="A1" s="3" t="s">
        <v>513</v>
      </c>
      <c r="B1" s="817" t="s">
        <v>548</v>
      </c>
      <c r="C1" s="817"/>
      <c r="D1" s="817"/>
      <c r="E1" s="817"/>
      <c r="F1" s="817"/>
      <c r="G1" s="817"/>
      <c r="H1" s="817"/>
      <c r="I1" s="817"/>
      <c r="J1" s="817"/>
      <c r="K1" s="817"/>
      <c r="L1" s="817"/>
      <c r="M1" s="817"/>
      <c r="N1" s="817"/>
      <c r="O1" s="817"/>
      <c r="P1" s="817"/>
      <c r="Q1" s="817"/>
    </row>
    <row r="2" spans="1:18" ht="10.5" customHeight="1">
      <c r="A2" s="3"/>
      <c r="B2" s="3"/>
      <c r="C2" s="3"/>
      <c r="D2" s="3"/>
      <c r="E2" s="3"/>
      <c r="F2" s="3"/>
      <c r="G2" s="3"/>
      <c r="H2" s="3"/>
      <c r="I2" s="3"/>
      <c r="J2" s="3"/>
      <c r="K2" s="3"/>
      <c r="L2" s="3"/>
      <c r="M2" s="6"/>
      <c r="N2" s="6"/>
      <c r="O2" s="6"/>
      <c r="P2" s="6"/>
      <c r="Q2" s="3"/>
      <c r="R2" s="7"/>
    </row>
    <row r="3" spans="1:18" ht="15.75">
      <c r="A3" s="3"/>
      <c r="B3" s="818" t="s">
        <v>514</v>
      </c>
      <c r="C3" s="819"/>
      <c r="D3" s="819"/>
      <c r="E3" s="819"/>
      <c r="F3" s="819"/>
      <c r="G3" s="819"/>
      <c r="H3" s="819"/>
      <c r="I3" s="819"/>
      <c r="J3" s="819"/>
      <c r="K3" s="819"/>
      <c r="L3" s="819"/>
      <c r="M3" s="819"/>
      <c r="N3" s="819"/>
      <c r="O3" s="819"/>
      <c r="P3" s="819"/>
      <c r="Q3" s="820"/>
      <c r="R3" s="7"/>
    </row>
    <row r="4" spans="1:18" ht="15.75">
      <c r="A4" s="3"/>
      <c r="B4" s="801" t="s">
        <v>538</v>
      </c>
      <c r="C4" s="802"/>
      <c r="D4" s="802"/>
      <c r="E4" s="802"/>
      <c r="F4" s="802"/>
      <c r="G4" s="802"/>
      <c r="H4" s="802"/>
      <c r="I4" s="802"/>
      <c r="J4" s="802"/>
      <c r="K4" s="802"/>
      <c r="L4" s="802"/>
      <c r="M4" s="802"/>
      <c r="N4" s="802"/>
      <c r="O4" s="802"/>
      <c r="P4" s="802"/>
      <c r="Q4" s="803"/>
      <c r="R4" s="7"/>
    </row>
    <row r="5" spans="1:18" ht="15.75">
      <c r="A5" s="3"/>
      <c r="B5" s="821" t="s">
        <v>515</v>
      </c>
      <c r="C5" s="822"/>
      <c r="D5" s="822"/>
      <c r="E5" s="822"/>
      <c r="F5" s="822"/>
      <c r="G5" s="822"/>
      <c r="H5" s="822"/>
      <c r="I5" s="822"/>
      <c r="J5" s="822"/>
      <c r="K5" s="822"/>
      <c r="L5" s="822"/>
      <c r="M5" s="822"/>
      <c r="N5" s="822"/>
      <c r="O5" s="822"/>
      <c r="P5" s="822"/>
      <c r="Q5" s="823"/>
      <c r="R5" s="7"/>
    </row>
    <row r="6" spans="1:17" ht="10.5" customHeight="1">
      <c r="A6" s="3"/>
      <c r="B6" s="3"/>
      <c r="C6" s="3"/>
      <c r="D6" s="3"/>
      <c r="E6" s="3"/>
      <c r="F6" s="3"/>
      <c r="G6" s="3"/>
      <c r="H6" s="3"/>
      <c r="I6" s="3"/>
      <c r="J6" s="3"/>
      <c r="K6" s="3"/>
      <c r="L6" s="3"/>
      <c r="M6" s="6"/>
      <c r="N6" s="6"/>
      <c r="O6" s="6"/>
      <c r="P6" s="6"/>
      <c r="Q6" s="3"/>
    </row>
    <row r="7" spans="1:17" ht="15.75">
      <c r="A7" s="3"/>
      <c r="B7" s="824"/>
      <c r="C7" s="825"/>
      <c r="D7" s="825"/>
      <c r="E7" s="825"/>
      <c r="F7" s="825"/>
      <c r="G7" s="825"/>
      <c r="H7" s="825"/>
      <c r="I7" s="825"/>
      <c r="J7" s="825"/>
      <c r="K7" s="825"/>
      <c r="L7" s="825"/>
      <c r="M7" s="825"/>
      <c r="N7" s="825"/>
      <c r="O7" s="825"/>
      <c r="P7" s="825"/>
      <c r="Q7" s="8"/>
    </row>
    <row r="8" spans="1:17" ht="15.75">
      <c r="A8" s="3"/>
      <c r="B8" s="801" t="s">
        <v>19</v>
      </c>
      <c r="C8" s="802"/>
      <c r="D8" s="802"/>
      <c r="E8" s="802"/>
      <c r="F8" s="802"/>
      <c r="G8" s="802"/>
      <c r="H8" s="802"/>
      <c r="I8" s="802"/>
      <c r="J8" s="802"/>
      <c r="K8" s="802"/>
      <c r="L8" s="802"/>
      <c r="M8" s="802"/>
      <c r="N8" s="802"/>
      <c r="O8" s="802"/>
      <c r="P8" s="802"/>
      <c r="Q8" s="803"/>
    </row>
    <row r="9" spans="1:18" ht="15.75" customHeight="1">
      <c r="A9" s="3"/>
      <c r="B9" s="801" t="s">
        <v>98</v>
      </c>
      <c r="C9" s="802"/>
      <c r="D9" s="802"/>
      <c r="E9" s="802"/>
      <c r="F9" s="802"/>
      <c r="G9" s="802"/>
      <c r="H9" s="802"/>
      <c r="I9" s="802"/>
      <c r="J9" s="802"/>
      <c r="K9" s="802"/>
      <c r="L9" s="802"/>
      <c r="M9" s="802"/>
      <c r="N9" s="802"/>
      <c r="O9" s="802"/>
      <c r="P9" s="802"/>
      <c r="Q9" s="803"/>
      <c r="R9" s="9"/>
    </row>
    <row r="10" spans="1:18" ht="16.5" thickBot="1">
      <c r="A10" s="3"/>
      <c r="B10" s="804"/>
      <c r="C10" s="805"/>
      <c r="D10" s="805"/>
      <c r="E10" s="805"/>
      <c r="F10" s="805"/>
      <c r="G10" s="805"/>
      <c r="H10" s="805"/>
      <c r="I10" s="805"/>
      <c r="J10" s="805"/>
      <c r="K10" s="805"/>
      <c r="L10" s="805"/>
      <c r="M10" s="805"/>
      <c r="N10" s="805"/>
      <c r="O10" s="805"/>
      <c r="P10" s="10"/>
      <c r="Q10" s="11"/>
      <c r="R10" s="9"/>
    </row>
    <row r="11" spans="1:17" ht="10.5" customHeight="1" thickTop="1">
      <c r="A11" s="3"/>
      <c r="B11" s="12"/>
      <c r="C11" s="3"/>
      <c r="D11" s="3"/>
      <c r="E11" s="3"/>
      <c r="F11" s="3"/>
      <c r="G11" s="3"/>
      <c r="H11" s="3"/>
      <c r="I11" s="3"/>
      <c r="J11" s="3"/>
      <c r="K11" s="3"/>
      <c r="L11" s="3"/>
      <c r="M11" s="6"/>
      <c r="N11" s="6"/>
      <c r="O11" s="6"/>
      <c r="P11" s="6"/>
      <c r="Q11" s="13"/>
    </row>
    <row r="12" spans="1:17" ht="15.75">
      <c r="A12" s="3"/>
      <c r="B12" s="12"/>
      <c r="C12" s="3" t="s">
        <v>15</v>
      </c>
      <c r="D12" s="3"/>
      <c r="E12" s="3"/>
      <c r="F12" s="3"/>
      <c r="G12" s="790" t="s">
        <v>16</v>
      </c>
      <c r="H12" s="3"/>
      <c r="I12" s="3"/>
      <c r="J12" s="3"/>
      <c r="K12" s="3"/>
      <c r="L12" s="3"/>
      <c r="M12" s="6"/>
      <c r="N12" s="6"/>
      <c r="O12" s="6"/>
      <c r="P12" s="6"/>
      <c r="Q12" s="13"/>
    </row>
    <row r="13" spans="1:17" ht="10.5" customHeight="1">
      <c r="A13" s="3"/>
      <c r="B13" s="12"/>
      <c r="C13" s="3"/>
      <c r="D13" s="3"/>
      <c r="E13" s="3"/>
      <c r="F13" s="3"/>
      <c r="G13" s="791"/>
      <c r="H13" s="3"/>
      <c r="I13" s="3"/>
      <c r="J13" s="3"/>
      <c r="K13" s="3"/>
      <c r="L13" s="3"/>
      <c r="M13" s="6"/>
      <c r="N13" s="6"/>
      <c r="O13" s="6"/>
      <c r="P13" s="6"/>
      <c r="Q13" s="13"/>
    </row>
    <row r="14" spans="1:17" ht="15.75">
      <c r="A14" s="3"/>
      <c r="B14" s="12"/>
      <c r="C14" s="3" t="s">
        <v>179</v>
      </c>
      <c r="D14" s="3"/>
      <c r="E14" s="3"/>
      <c r="F14" s="3"/>
      <c r="G14" s="790" t="s">
        <v>16</v>
      </c>
      <c r="H14" s="3"/>
      <c r="I14" s="3"/>
      <c r="J14" s="3"/>
      <c r="K14" s="3"/>
      <c r="L14" s="3"/>
      <c r="M14" s="6"/>
      <c r="N14" s="6"/>
      <c r="O14" s="6"/>
      <c r="P14" s="6"/>
      <c r="Q14" s="13"/>
    </row>
    <row r="15" spans="1:17" ht="10.5" customHeight="1">
      <c r="A15" s="3"/>
      <c r="B15" s="12"/>
      <c r="C15" s="15"/>
      <c r="D15" s="15"/>
      <c r="E15" s="15"/>
      <c r="F15" s="15"/>
      <c r="G15" s="792"/>
      <c r="H15" s="15"/>
      <c r="I15" s="15"/>
      <c r="J15" s="15"/>
      <c r="K15" s="15"/>
      <c r="L15" s="3"/>
      <c r="M15" s="6"/>
      <c r="N15" s="6"/>
      <c r="O15" s="6"/>
      <c r="P15" s="6"/>
      <c r="Q15" s="13"/>
    </row>
    <row r="16" spans="1:17" ht="15.75">
      <c r="A16" s="3"/>
      <c r="B16" s="12"/>
      <c r="C16" s="3" t="s">
        <v>17</v>
      </c>
      <c r="D16" s="3"/>
      <c r="E16" s="3"/>
      <c r="F16" s="3"/>
      <c r="G16" s="790" t="s">
        <v>16</v>
      </c>
      <c r="H16" s="3"/>
      <c r="I16" s="3"/>
      <c r="J16" s="3"/>
      <c r="K16" s="3"/>
      <c r="L16" s="3"/>
      <c r="M16" s="6"/>
      <c r="N16" s="6"/>
      <c r="O16" s="6"/>
      <c r="P16" s="6"/>
      <c r="Q16" s="13"/>
    </row>
    <row r="17" spans="1:17" ht="10.5" customHeight="1" thickBot="1">
      <c r="A17" s="3"/>
      <c r="B17" s="16"/>
      <c r="C17" s="17"/>
      <c r="D17" s="17"/>
      <c r="E17" s="17"/>
      <c r="F17" s="17"/>
      <c r="G17" s="17"/>
      <c r="H17" s="17"/>
      <c r="I17" s="17"/>
      <c r="J17" s="17"/>
      <c r="K17" s="17"/>
      <c r="L17" s="17"/>
      <c r="M17" s="10"/>
      <c r="N17" s="10"/>
      <c r="O17" s="10"/>
      <c r="P17" s="10"/>
      <c r="Q17" s="11"/>
    </row>
    <row r="18" spans="1:17" ht="10.5" customHeight="1" thickTop="1">
      <c r="A18" s="3"/>
      <c r="B18" s="12"/>
      <c r="C18" s="3"/>
      <c r="D18" s="3"/>
      <c r="E18" s="3"/>
      <c r="F18" s="3"/>
      <c r="G18" s="3"/>
      <c r="H18" s="3"/>
      <c r="I18" s="3"/>
      <c r="J18" s="3"/>
      <c r="K18" s="3"/>
      <c r="L18" s="3"/>
      <c r="M18" s="6"/>
      <c r="N18" s="6"/>
      <c r="O18" s="6"/>
      <c r="P18" s="6"/>
      <c r="Q18" s="13"/>
    </row>
    <row r="19" spans="1:17" ht="15.75" customHeight="1">
      <c r="A19" s="3"/>
      <c r="B19" s="12"/>
      <c r="C19" s="806" t="s">
        <v>904</v>
      </c>
      <c r="D19" s="807"/>
      <c r="E19" s="807"/>
      <c r="F19" s="807"/>
      <c r="G19" s="807"/>
      <c r="H19" s="808"/>
      <c r="I19" s="18"/>
      <c r="J19" s="3"/>
      <c r="K19" s="3"/>
      <c r="L19" s="3"/>
      <c r="M19" s="19"/>
      <c r="N19" s="6"/>
      <c r="O19" s="6"/>
      <c r="P19" s="6"/>
      <c r="Q19" s="13"/>
    </row>
    <row r="20" spans="1:17" ht="46.5" customHeight="1">
      <c r="A20" s="3"/>
      <c r="B20" s="12"/>
      <c r="C20" s="809"/>
      <c r="D20" s="810"/>
      <c r="E20" s="810"/>
      <c r="F20" s="810"/>
      <c r="G20" s="810"/>
      <c r="H20" s="811"/>
      <c r="I20" s="18"/>
      <c r="J20" s="3"/>
      <c r="K20" s="3"/>
      <c r="L20" s="3"/>
      <c r="M20" s="6"/>
      <c r="N20" s="6"/>
      <c r="O20" s="6"/>
      <c r="P20" s="6"/>
      <c r="Q20" s="13"/>
    </row>
    <row r="21" spans="1:17" ht="15.75">
      <c r="A21" s="3"/>
      <c r="B21" s="12"/>
      <c r="C21" s="812"/>
      <c r="D21" s="813"/>
      <c r="E21" s="813"/>
      <c r="F21" s="813"/>
      <c r="G21" s="813"/>
      <c r="H21" s="814"/>
      <c r="I21" s="18"/>
      <c r="J21" s="3"/>
      <c r="K21" s="3"/>
      <c r="L21" s="15"/>
      <c r="M21" s="6"/>
      <c r="N21" s="6"/>
      <c r="O21" s="6"/>
      <c r="P21" s="6"/>
      <c r="Q21" s="13"/>
    </row>
    <row r="22" spans="1:17" ht="15.75">
      <c r="A22" s="3"/>
      <c r="B22" s="12"/>
      <c r="C22" s="3"/>
      <c r="D22" s="3"/>
      <c r="E22" s="3"/>
      <c r="F22" s="3"/>
      <c r="G22" s="3"/>
      <c r="H22" s="3"/>
      <c r="I22" s="3"/>
      <c r="J22" s="3"/>
      <c r="K22" s="3"/>
      <c r="L22" s="3"/>
      <c r="M22" s="6" t="s">
        <v>2</v>
      </c>
      <c r="N22" s="6"/>
      <c r="O22" s="6"/>
      <c r="P22" s="6" t="s">
        <v>22</v>
      </c>
      <c r="Q22" s="13"/>
    </row>
    <row r="23" spans="1:21" ht="15.75">
      <c r="A23" s="3"/>
      <c r="B23" s="12"/>
      <c r="C23" s="3" t="s">
        <v>99</v>
      </c>
      <c r="D23" s="3" t="s">
        <v>100</v>
      </c>
      <c r="E23" s="3"/>
      <c r="F23" s="3"/>
      <c r="G23" s="3"/>
      <c r="H23" s="3"/>
      <c r="I23" s="3"/>
      <c r="J23" s="3"/>
      <c r="K23" s="3"/>
      <c r="L23" s="3"/>
      <c r="M23" s="6" t="s">
        <v>0</v>
      </c>
      <c r="N23" s="6"/>
      <c r="O23" s="6"/>
      <c r="P23" s="6" t="s">
        <v>23</v>
      </c>
      <c r="Q23" s="13"/>
      <c r="S23" s="20" t="s">
        <v>516</v>
      </c>
      <c r="T23" s="20"/>
      <c r="U23" s="20" t="s">
        <v>220</v>
      </c>
    </row>
    <row r="24" spans="1:21" ht="10.5" customHeight="1">
      <c r="A24" s="3"/>
      <c r="B24" s="12"/>
      <c r="C24" s="3"/>
      <c r="D24" s="3"/>
      <c r="E24" s="3"/>
      <c r="F24" s="3"/>
      <c r="G24" s="3"/>
      <c r="H24" s="21"/>
      <c r="I24" s="21"/>
      <c r="J24" s="21"/>
      <c r="K24" s="21"/>
      <c r="L24" s="3"/>
      <c r="M24" s="6"/>
      <c r="N24" s="6"/>
      <c r="O24" s="6"/>
      <c r="P24" s="6"/>
      <c r="Q24" s="13"/>
      <c r="S24" s="20"/>
      <c r="T24" s="20"/>
      <c r="U24" s="20"/>
    </row>
    <row r="25" spans="1:21" ht="15.75">
      <c r="A25" s="3"/>
      <c r="B25" s="12"/>
      <c r="C25" s="3" t="s">
        <v>4</v>
      </c>
      <c r="D25" s="3" t="s">
        <v>101</v>
      </c>
      <c r="E25" s="3"/>
      <c r="F25" s="3"/>
      <c r="G25" s="3"/>
      <c r="H25" s="3"/>
      <c r="I25" s="3"/>
      <c r="J25" s="3"/>
      <c r="K25" s="3"/>
      <c r="L25" s="3"/>
      <c r="M25" s="6"/>
      <c r="N25" s="6"/>
      <c r="O25" s="6"/>
      <c r="P25" s="6"/>
      <c r="Q25" s="13"/>
      <c r="S25" s="22"/>
      <c r="T25" s="22"/>
      <c r="U25" s="22"/>
    </row>
    <row r="26" spans="1:21" ht="10.5" customHeight="1">
      <c r="A26" s="3"/>
      <c r="B26" s="12"/>
      <c r="C26" s="3"/>
      <c r="D26" s="3"/>
      <c r="E26" s="3"/>
      <c r="F26" s="3"/>
      <c r="G26" s="3"/>
      <c r="H26" s="21"/>
      <c r="I26" s="21"/>
      <c r="J26" s="21"/>
      <c r="K26" s="21"/>
      <c r="L26" s="3"/>
      <c r="M26" s="6"/>
      <c r="N26" s="23"/>
      <c r="O26" s="23"/>
      <c r="P26" s="23"/>
      <c r="Q26" s="13"/>
      <c r="S26" s="22"/>
      <c r="T26" s="22"/>
      <c r="U26" s="22"/>
    </row>
    <row r="27" spans="1:17" ht="15.75">
      <c r="A27" s="3"/>
      <c r="B27" s="12"/>
      <c r="C27" s="3"/>
      <c r="D27" s="3" t="s">
        <v>102</v>
      </c>
      <c r="E27" s="3" t="s">
        <v>103</v>
      </c>
      <c r="F27" s="3"/>
      <c r="G27" s="3"/>
      <c r="H27" s="3"/>
      <c r="I27" s="3"/>
      <c r="J27" s="3"/>
      <c r="K27" s="3"/>
      <c r="L27" s="3"/>
      <c r="M27" s="6"/>
      <c r="N27" s="6"/>
      <c r="O27" s="6"/>
      <c r="P27" s="6"/>
      <c r="Q27" s="13"/>
    </row>
    <row r="28" spans="1:17" ht="10.5" customHeight="1">
      <c r="A28" s="3"/>
      <c r="B28" s="12"/>
      <c r="C28" s="3"/>
      <c r="D28" s="3"/>
      <c r="E28" s="3"/>
      <c r="F28" s="3"/>
      <c r="G28" s="3"/>
      <c r="H28" s="21"/>
      <c r="I28" s="21"/>
      <c r="J28" s="21"/>
      <c r="K28" s="21"/>
      <c r="L28" s="3"/>
      <c r="M28" s="6"/>
      <c r="N28" s="23"/>
      <c r="O28" s="23"/>
      <c r="P28" s="23"/>
      <c r="Q28" s="13"/>
    </row>
    <row r="29" spans="1:21" ht="15" customHeight="1">
      <c r="A29" s="3"/>
      <c r="B29" s="12"/>
      <c r="C29" s="3"/>
      <c r="D29" s="3"/>
      <c r="E29" s="3" t="s">
        <v>104</v>
      </c>
      <c r="F29" s="815" t="s">
        <v>367</v>
      </c>
      <c r="G29" s="815"/>
      <c r="H29" s="815"/>
      <c r="I29" s="21"/>
      <c r="J29" s="21"/>
      <c r="K29" s="24"/>
      <c r="L29" s="21"/>
      <c r="M29" s="19"/>
      <c r="N29" s="25"/>
      <c r="O29" s="26"/>
      <c r="P29" s="19"/>
      <c r="Q29" s="13"/>
      <c r="S29" s="27">
        <v>100</v>
      </c>
      <c r="T29" s="20"/>
      <c r="U29" s="27" t="e">
        <f>(J34/J32)*100</f>
        <v>#DIV/0!</v>
      </c>
    </row>
    <row r="30" spans="1:17" ht="15.75">
      <c r="A30" s="3"/>
      <c r="B30" s="12"/>
      <c r="C30" s="3"/>
      <c r="D30" s="3"/>
      <c r="E30" s="3"/>
      <c r="F30" s="815"/>
      <c r="G30" s="815"/>
      <c r="H30" s="815"/>
      <c r="I30" s="21"/>
      <c r="J30" s="21"/>
      <c r="K30" s="24"/>
      <c r="L30" s="21"/>
      <c r="M30" s="6"/>
      <c r="N30" s="6"/>
      <c r="O30" s="6"/>
      <c r="P30" s="6"/>
      <c r="Q30" s="13"/>
    </row>
    <row r="31" spans="1:17" ht="9.75" customHeight="1">
      <c r="A31" s="3"/>
      <c r="B31" s="12"/>
      <c r="C31" s="3"/>
      <c r="D31" s="3"/>
      <c r="E31" s="3"/>
      <c r="F31" s="3"/>
      <c r="G31" s="3"/>
      <c r="H31" s="21"/>
      <c r="I31" s="21"/>
      <c r="J31" s="21"/>
      <c r="K31" s="21"/>
      <c r="L31" s="3"/>
      <c r="M31" s="6"/>
      <c r="N31" s="23"/>
      <c r="O31" s="23"/>
      <c r="P31" s="23"/>
      <c r="Q31" s="13"/>
    </row>
    <row r="32" spans="1:22" ht="15.75" customHeight="1">
      <c r="A32" s="3"/>
      <c r="B32" s="12"/>
      <c r="C32" s="3"/>
      <c r="D32" s="3"/>
      <c r="E32" s="28" t="s">
        <v>20</v>
      </c>
      <c r="F32" s="800" t="s">
        <v>496</v>
      </c>
      <c r="G32" s="800"/>
      <c r="H32" s="800"/>
      <c r="I32" s="29"/>
      <c r="J32" s="19"/>
      <c r="K32" s="30"/>
      <c r="L32" s="3"/>
      <c r="M32" s="6" t="s">
        <v>498</v>
      </c>
      <c r="N32" s="23"/>
      <c r="O32" s="23"/>
      <c r="P32" s="23"/>
      <c r="Q32" s="13"/>
      <c r="V32" s="5" t="s">
        <v>517</v>
      </c>
    </row>
    <row r="33" spans="1:17" ht="9.75" customHeight="1">
      <c r="A33" s="3"/>
      <c r="B33" s="12"/>
      <c r="C33" s="3"/>
      <c r="D33" s="3"/>
      <c r="E33" s="3"/>
      <c r="F33" s="3"/>
      <c r="G33" s="21"/>
      <c r="H33" s="21"/>
      <c r="I33" s="21"/>
      <c r="J33" s="31"/>
      <c r="K33" s="21"/>
      <c r="L33" s="3"/>
      <c r="M33" s="6"/>
      <c r="N33" s="23"/>
      <c r="O33" s="23"/>
      <c r="P33" s="23"/>
      <c r="Q33" s="13"/>
    </row>
    <row r="34" spans="1:17" ht="15.75" customHeight="1">
      <c r="A34" s="3"/>
      <c r="B34" s="12"/>
      <c r="C34" s="3"/>
      <c r="D34" s="3"/>
      <c r="E34" s="28" t="s">
        <v>20</v>
      </c>
      <c r="F34" s="800" t="s">
        <v>497</v>
      </c>
      <c r="G34" s="800"/>
      <c r="H34" s="800"/>
      <c r="I34" s="29"/>
      <c r="J34" s="19"/>
      <c r="K34" s="30"/>
      <c r="L34" s="3"/>
      <c r="M34" s="6" t="s">
        <v>498</v>
      </c>
      <c r="N34" s="23"/>
      <c r="O34" s="23"/>
      <c r="P34" s="23"/>
      <c r="Q34" s="13"/>
    </row>
    <row r="35" spans="1:17" ht="10.5" customHeight="1">
      <c r="A35" s="3"/>
      <c r="B35" s="12"/>
      <c r="C35" s="3"/>
      <c r="D35" s="3"/>
      <c r="E35" s="3"/>
      <c r="F35" s="3"/>
      <c r="G35" s="32"/>
      <c r="H35" s="32"/>
      <c r="I35" s="32"/>
      <c r="J35" s="21"/>
      <c r="K35" s="21"/>
      <c r="L35" s="3"/>
      <c r="M35" s="6"/>
      <c r="N35" s="23"/>
      <c r="O35" s="23"/>
      <c r="P35" s="23"/>
      <c r="Q35" s="13"/>
    </row>
    <row r="36" spans="1:17" ht="15.75" customHeight="1">
      <c r="A36" s="3"/>
      <c r="B36" s="12"/>
      <c r="C36" s="3"/>
      <c r="D36" s="3"/>
      <c r="E36" s="3" t="s">
        <v>105</v>
      </c>
      <c r="F36" s="800" t="s">
        <v>106</v>
      </c>
      <c r="G36" s="800"/>
      <c r="H36" s="800"/>
      <c r="I36" s="800"/>
      <c r="J36" s="800"/>
      <c r="K36" s="29"/>
      <c r="L36" s="3"/>
      <c r="M36" s="6"/>
      <c r="N36" s="6"/>
      <c r="O36" s="6"/>
      <c r="P36" s="6"/>
      <c r="Q36" s="13"/>
    </row>
    <row r="37" spans="1:17" ht="10.5" customHeight="1">
      <c r="A37" s="3"/>
      <c r="B37" s="12"/>
      <c r="C37" s="3"/>
      <c r="D37" s="3"/>
      <c r="E37" s="3"/>
      <c r="F37" s="3"/>
      <c r="G37" s="3"/>
      <c r="H37" s="21"/>
      <c r="I37" s="21"/>
      <c r="J37" s="21"/>
      <c r="K37" s="21"/>
      <c r="L37" s="3"/>
      <c r="M37" s="6"/>
      <c r="N37" s="23"/>
      <c r="O37" s="23"/>
      <c r="P37" s="23"/>
      <c r="Q37" s="13"/>
    </row>
    <row r="38" spans="1:21" ht="15" customHeight="1">
      <c r="A38" s="3"/>
      <c r="B38" s="12"/>
      <c r="C38" s="3"/>
      <c r="D38" s="3"/>
      <c r="E38" s="3"/>
      <c r="F38" s="3" t="s">
        <v>364</v>
      </c>
      <c r="G38" s="33" t="s">
        <v>107</v>
      </c>
      <c r="H38" s="33"/>
      <c r="I38" s="33"/>
      <c r="J38" s="3"/>
      <c r="K38" s="3"/>
      <c r="L38" s="3"/>
      <c r="M38" s="19"/>
      <c r="N38" s="25"/>
      <c r="O38" s="26"/>
      <c r="P38" s="19"/>
      <c r="Q38" s="13"/>
      <c r="S38" s="27">
        <v>100</v>
      </c>
      <c r="T38" s="20"/>
      <c r="U38" s="27" t="e">
        <f>(J43/J40)*100</f>
        <v>#DIV/0!</v>
      </c>
    </row>
    <row r="39" spans="1:17" ht="10.5" customHeight="1">
      <c r="A39" s="3"/>
      <c r="B39" s="12"/>
      <c r="C39" s="3"/>
      <c r="D39" s="3"/>
      <c r="E39" s="3"/>
      <c r="F39" s="3"/>
      <c r="G39" s="3"/>
      <c r="H39" s="32"/>
      <c r="I39" s="32"/>
      <c r="J39" s="21"/>
      <c r="K39" s="21"/>
      <c r="L39" s="3"/>
      <c r="M39" s="6"/>
      <c r="N39" s="23"/>
      <c r="O39" s="23"/>
      <c r="P39" s="23"/>
      <c r="Q39" s="13"/>
    </row>
    <row r="40" spans="1:17" ht="15.75" customHeight="1">
      <c r="A40" s="3"/>
      <c r="B40" s="12"/>
      <c r="C40" s="3"/>
      <c r="D40" s="3"/>
      <c r="E40" s="28"/>
      <c r="F40" s="28" t="s">
        <v>20</v>
      </c>
      <c r="G40" s="816" t="s">
        <v>496</v>
      </c>
      <c r="H40" s="816"/>
      <c r="I40" s="34"/>
      <c r="J40" s="19"/>
      <c r="K40" s="30"/>
      <c r="L40" s="3"/>
      <c r="M40" s="6" t="s">
        <v>498</v>
      </c>
      <c r="N40" s="23"/>
      <c r="O40" s="23"/>
      <c r="P40" s="23"/>
      <c r="Q40" s="13"/>
    </row>
    <row r="41" spans="1:17" ht="15.75" customHeight="1">
      <c r="A41" s="3"/>
      <c r="B41" s="12"/>
      <c r="C41" s="3"/>
      <c r="D41" s="3"/>
      <c r="E41" s="28"/>
      <c r="F41" s="28"/>
      <c r="G41" s="816"/>
      <c r="H41" s="816"/>
      <c r="I41" s="34"/>
      <c r="J41" s="30"/>
      <c r="K41" s="30"/>
      <c r="L41" s="3"/>
      <c r="M41" s="6"/>
      <c r="N41" s="23"/>
      <c r="O41" s="23"/>
      <c r="P41" s="23"/>
      <c r="Q41" s="13"/>
    </row>
    <row r="42" spans="1:17" ht="9.75" customHeight="1">
      <c r="A42" s="3"/>
      <c r="B42" s="12"/>
      <c r="C42" s="3"/>
      <c r="D42" s="3"/>
      <c r="E42" s="3"/>
      <c r="F42" s="3"/>
      <c r="G42" s="21"/>
      <c r="H42" s="21"/>
      <c r="I42" s="21"/>
      <c r="J42" s="21"/>
      <c r="K42" s="21"/>
      <c r="L42" s="3"/>
      <c r="M42" s="6"/>
      <c r="N42" s="23"/>
      <c r="O42" s="23"/>
      <c r="P42" s="23"/>
      <c r="Q42" s="13"/>
    </row>
    <row r="43" spans="1:17" ht="15.75" customHeight="1">
      <c r="A43" s="3"/>
      <c r="B43" s="12"/>
      <c r="C43" s="3"/>
      <c r="D43" s="3"/>
      <c r="E43" s="28"/>
      <c r="F43" s="28" t="s">
        <v>20</v>
      </c>
      <c r="G43" s="816" t="s">
        <v>497</v>
      </c>
      <c r="H43" s="816"/>
      <c r="I43" s="34"/>
      <c r="J43" s="19"/>
      <c r="K43" s="30"/>
      <c r="L43" s="3"/>
      <c r="M43" s="6" t="s">
        <v>498</v>
      </c>
      <c r="N43" s="23"/>
      <c r="O43" s="23"/>
      <c r="P43" s="23"/>
      <c r="Q43" s="13"/>
    </row>
    <row r="44" spans="1:17" ht="15.75" customHeight="1">
      <c r="A44" s="3"/>
      <c r="B44" s="12"/>
      <c r="C44" s="3"/>
      <c r="D44" s="3"/>
      <c r="E44" s="3"/>
      <c r="F44" s="3"/>
      <c r="G44" s="816"/>
      <c r="H44" s="816"/>
      <c r="I44" s="34"/>
      <c r="J44" s="21"/>
      <c r="K44" s="21"/>
      <c r="L44" s="3"/>
      <c r="M44" s="6"/>
      <c r="N44" s="23"/>
      <c r="O44" s="23"/>
      <c r="P44" s="23"/>
      <c r="Q44" s="13"/>
    </row>
    <row r="45" spans="1:17" ht="10.5" customHeight="1">
      <c r="A45" s="3"/>
      <c r="B45" s="12"/>
      <c r="C45" s="3"/>
      <c r="D45" s="3"/>
      <c r="E45" s="3"/>
      <c r="F45" s="3"/>
      <c r="G45" s="35"/>
      <c r="H45" s="35"/>
      <c r="I45" s="35"/>
      <c r="J45" s="21"/>
      <c r="K45" s="21"/>
      <c r="L45" s="3"/>
      <c r="M45" s="6"/>
      <c r="N45" s="23"/>
      <c r="O45" s="23"/>
      <c r="P45" s="23"/>
      <c r="Q45" s="13"/>
    </row>
    <row r="46" spans="1:21" ht="15" customHeight="1">
      <c r="A46" s="3"/>
      <c r="B46" s="12"/>
      <c r="C46" s="3"/>
      <c r="D46" s="3"/>
      <c r="E46" s="3"/>
      <c r="F46" s="3" t="s">
        <v>195</v>
      </c>
      <c r="G46" s="33" t="s">
        <v>108</v>
      </c>
      <c r="H46" s="33"/>
      <c r="I46" s="33"/>
      <c r="J46" s="3"/>
      <c r="K46" s="3"/>
      <c r="L46" s="3"/>
      <c r="M46" s="19"/>
      <c r="N46" s="25"/>
      <c r="O46" s="26"/>
      <c r="P46" s="19"/>
      <c r="Q46" s="13"/>
      <c r="S46" s="27">
        <v>100</v>
      </c>
      <c r="T46" s="20"/>
      <c r="U46" s="27" t="e">
        <f>(J51/J48)*100</f>
        <v>#DIV/0!</v>
      </c>
    </row>
    <row r="47" spans="1:17" ht="10.5" customHeight="1">
      <c r="A47" s="3"/>
      <c r="B47" s="12"/>
      <c r="C47" s="3"/>
      <c r="D47" s="3"/>
      <c r="E47" s="3"/>
      <c r="F47" s="3"/>
      <c r="G47" s="3"/>
      <c r="H47" s="32"/>
      <c r="I47" s="32"/>
      <c r="J47" s="21"/>
      <c r="K47" s="21"/>
      <c r="L47" s="3"/>
      <c r="M47" s="6"/>
      <c r="N47" s="23"/>
      <c r="O47" s="23"/>
      <c r="P47" s="23"/>
      <c r="Q47" s="13"/>
    </row>
    <row r="48" spans="1:17" ht="15.75" customHeight="1">
      <c r="A48" s="3"/>
      <c r="B48" s="12"/>
      <c r="C48" s="3"/>
      <c r="D48" s="3"/>
      <c r="E48" s="28"/>
      <c r="F48" s="28" t="s">
        <v>20</v>
      </c>
      <c r="G48" s="816" t="s">
        <v>496</v>
      </c>
      <c r="H48" s="816"/>
      <c r="I48" s="29"/>
      <c r="J48" s="19"/>
      <c r="K48" s="30"/>
      <c r="L48" s="3"/>
      <c r="M48" s="6" t="s">
        <v>498</v>
      </c>
      <c r="N48" s="23"/>
      <c r="O48" s="23"/>
      <c r="P48" s="23"/>
      <c r="Q48" s="13"/>
    </row>
    <row r="49" spans="1:17" ht="15.75" customHeight="1">
      <c r="A49" s="3"/>
      <c r="B49" s="12"/>
      <c r="C49" s="3"/>
      <c r="D49" s="3"/>
      <c r="E49" s="28"/>
      <c r="F49" s="28"/>
      <c r="G49" s="816"/>
      <c r="H49" s="816"/>
      <c r="I49" s="29"/>
      <c r="J49" s="30"/>
      <c r="K49" s="30"/>
      <c r="L49" s="3"/>
      <c r="M49" s="6"/>
      <c r="N49" s="23"/>
      <c r="O49" s="23"/>
      <c r="P49" s="23"/>
      <c r="Q49" s="13"/>
    </row>
    <row r="50" spans="1:17" ht="9.75" customHeight="1">
      <c r="A50" s="3"/>
      <c r="B50" s="12"/>
      <c r="C50" s="3"/>
      <c r="D50" s="3"/>
      <c r="E50" s="3"/>
      <c r="F50" s="3"/>
      <c r="G50" s="21"/>
      <c r="H50" s="21"/>
      <c r="I50" s="21"/>
      <c r="J50" s="21"/>
      <c r="K50" s="21"/>
      <c r="L50" s="3"/>
      <c r="M50" s="6"/>
      <c r="N50" s="23"/>
      <c r="O50" s="23"/>
      <c r="P50" s="23"/>
      <c r="Q50" s="13"/>
    </row>
    <row r="51" spans="1:17" ht="15.75" customHeight="1">
      <c r="A51" s="3"/>
      <c r="B51" s="12"/>
      <c r="C51" s="3"/>
      <c r="D51" s="3"/>
      <c r="E51" s="28"/>
      <c r="F51" s="28" t="s">
        <v>20</v>
      </c>
      <c r="G51" s="816" t="s">
        <v>497</v>
      </c>
      <c r="H51" s="816"/>
      <c r="I51" s="36"/>
      <c r="J51" s="19"/>
      <c r="K51" s="30"/>
      <c r="L51" s="3"/>
      <c r="M51" s="6" t="s">
        <v>498</v>
      </c>
      <c r="N51" s="23"/>
      <c r="O51" s="23"/>
      <c r="P51" s="23"/>
      <c r="Q51" s="13"/>
    </row>
    <row r="52" spans="1:17" ht="15.75" customHeight="1">
      <c r="A52" s="3"/>
      <c r="B52" s="12"/>
      <c r="C52" s="3"/>
      <c r="D52" s="3"/>
      <c r="E52" s="3"/>
      <c r="F52" s="3"/>
      <c r="G52" s="816"/>
      <c r="H52" s="816"/>
      <c r="I52" s="36"/>
      <c r="J52" s="21"/>
      <c r="K52" s="21"/>
      <c r="L52" s="3"/>
      <c r="M52" s="6"/>
      <c r="N52" s="23"/>
      <c r="O52" s="23"/>
      <c r="P52" s="23"/>
      <c r="Q52" s="13"/>
    </row>
    <row r="53" spans="1:17" ht="10.5" customHeight="1">
      <c r="A53" s="3"/>
      <c r="B53" s="12"/>
      <c r="C53" s="3"/>
      <c r="D53" s="3"/>
      <c r="E53" s="3"/>
      <c r="F53" s="3"/>
      <c r="G53" s="35"/>
      <c r="H53" s="35"/>
      <c r="I53" s="35"/>
      <c r="J53" s="21"/>
      <c r="K53" s="21"/>
      <c r="L53" s="3"/>
      <c r="M53" s="6"/>
      <c r="N53" s="23"/>
      <c r="O53" s="23"/>
      <c r="P53" s="23"/>
      <c r="Q53" s="13"/>
    </row>
    <row r="54" spans="1:21" ht="15" customHeight="1">
      <c r="A54" s="3"/>
      <c r="B54" s="12"/>
      <c r="C54" s="3"/>
      <c r="D54" s="3"/>
      <c r="E54" s="3"/>
      <c r="F54" s="3" t="s">
        <v>197</v>
      </c>
      <c r="G54" s="33" t="s">
        <v>109</v>
      </c>
      <c r="H54" s="33"/>
      <c r="I54" s="33"/>
      <c r="J54" s="3"/>
      <c r="K54" s="3"/>
      <c r="L54" s="3"/>
      <c r="M54" s="19"/>
      <c r="N54" s="25"/>
      <c r="O54" s="26"/>
      <c r="P54" s="19"/>
      <c r="Q54" s="13"/>
      <c r="S54" s="27">
        <v>100</v>
      </c>
      <c r="T54" s="20"/>
      <c r="U54" s="27" t="e">
        <f>(J59/J56)*100</f>
        <v>#DIV/0!</v>
      </c>
    </row>
    <row r="55" spans="1:17" ht="10.5" customHeight="1">
      <c r="A55" s="3"/>
      <c r="B55" s="12"/>
      <c r="C55" s="3"/>
      <c r="D55" s="3"/>
      <c r="E55" s="3"/>
      <c r="F55" s="3"/>
      <c r="G55" s="3"/>
      <c r="H55" s="21"/>
      <c r="I55" s="21"/>
      <c r="J55" s="21"/>
      <c r="K55" s="21"/>
      <c r="L55" s="3"/>
      <c r="M55" s="6"/>
      <c r="N55" s="23"/>
      <c r="O55" s="23"/>
      <c r="P55" s="23"/>
      <c r="Q55" s="13"/>
    </row>
    <row r="56" spans="1:17" ht="15.75" customHeight="1">
      <c r="A56" s="3"/>
      <c r="B56" s="12"/>
      <c r="C56" s="3"/>
      <c r="D56" s="3"/>
      <c r="E56" s="28"/>
      <c r="F56" s="28" t="s">
        <v>20</v>
      </c>
      <c r="G56" s="816" t="s">
        <v>496</v>
      </c>
      <c r="H56" s="816"/>
      <c r="I56" s="29"/>
      <c r="J56" s="19"/>
      <c r="K56" s="30"/>
      <c r="L56" s="3"/>
      <c r="M56" s="6" t="s">
        <v>498</v>
      </c>
      <c r="N56" s="23"/>
      <c r="O56" s="23"/>
      <c r="P56" s="23"/>
      <c r="Q56" s="13"/>
    </row>
    <row r="57" spans="1:17" ht="15.75" customHeight="1">
      <c r="A57" s="3"/>
      <c r="B57" s="12"/>
      <c r="C57" s="3"/>
      <c r="D57" s="3"/>
      <c r="E57" s="28"/>
      <c r="F57" s="28"/>
      <c r="G57" s="816"/>
      <c r="H57" s="816"/>
      <c r="I57" s="29"/>
      <c r="J57" s="30"/>
      <c r="K57" s="30"/>
      <c r="L57" s="3"/>
      <c r="M57" s="6"/>
      <c r="N57" s="23"/>
      <c r="O57" s="23"/>
      <c r="P57" s="23"/>
      <c r="Q57" s="13"/>
    </row>
    <row r="58" spans="1:17" ht="9.75" customHeight="1">
      <c r="A58" s="3"/>
      <c r="B58" s="12"/>
      <c r="C58" s="3"/>
      <c r="D58" s="3"/>
      <c r="E58" s="3"/>
      <c r="F58" s="3"/>
      <c r="G58" s="21"/>
      <c r="H58" s="21"/>
      <c r="I58" s="21"/>
      <c r="J58" s="21"/>
      <c r="K58" s="21"/>
      <c r="L58" s="3"/>
      <c r="M58" s="6"/>
      <c r="N58" s="23"/>
      <c r="O58" s="23"/>
      <c r="P58" s="23"/>
      <c r="Q58" s="13"/>
    </row>
    <row r="59" spans="1:17" ht="15.75" customHeight="1">
      <c r="A59" s="3"/>
      <c r="B59" s="12"/>
      <c r="C59" s="3"/>
      <c r="D59" s="3"/>
      <c r="E59" s="28"/>
      <c r="F59" s="28" t="s">
        <v>20</v>
      </c>
      <c r="G59" s="816" t="s">
        <v>497</v>
      </c>
      <c r="H59" s="816"/>
      <c r="I59" s="36"/>
      <c r="J59" s="19"/>
      <c r="K59" s="30"/>
      <c r="L59" s="3"/>
      <c r="M59" s="6" t="s">
        <v>498</v>
      </c>
      <c r="N59" s="23"/>
      <c r="O59" s="23"/>
      <c r="P59" s="23"/>
      <c r="Q59" s="13"/>
    </row>
    <row r="60" spans="1:17" ht="15.75" customHeight="1">
      <c r="A60" s="3"/>
      <c r="B60" s="12"/>
      <c r="C60" s="3"/>
      <c r="D60" s="3"/>
      <c r="E60" s="3"/>
      <c r="F60" s="3"/>
      <c r="G60" s="816"/>
      <c r="H60" s="816"/>
      <c r="I60" s="36"/>
      <c r="J60" s="21"/>
      <c r="K60" s="21"/>
      <c r="L60" s="3"/>
      <c r="M60" s="6"/>
      <c r="N60" s="23"/>
      <c r="O60" s="23"/>
      <c r="P60" s="23"/>
      <c r="Q60" s="13"/>
    </row>
    <row r="61" spans="1:17" ht="10.5" customHeight="1">
      <c r="A61" s="3"/>
      <c r="B61" s="12"/>
      <c r="C61" s="30"/>
      <c r="D61" s="30"/>
      <c r="E61" s="30"/>
      <c r="F61" s="30"/>
      <c r="G61" s="30"/>
      <c r="H61" s="37"/>
      <c r="I61" s="37"/>
      <c r="J61" s="37"/>
      <c r="K61" s="37"/>
      <c r="L61" s="30"/>
      <c r="M61" s="38"/>
      <c r="N61" s="39"/>
      <c r="O61" s="39"/>
      <c r="P61" s="39"/>
      <c r="Q61" s="13"/>
    </row>
    <row r="62" spans="1:17" ht="15.75">
      <c r="A62" s="3"/>
      <c r="B62" s="12"/>
      <c r="C62" s="3"/>
      <c r="D62" s="3" t="s">
        <v>9</v>
      </c>
      <c r="E62" s="3" t="s">
        <v>110</v>
      </c>
      <c r="F62" s="3"/>
      <c r="G62" s="3"/>
      <c r="H62" s="3"/>
      <c r="I62" s="3"/>
      <c r="J62" s="3"/>
      <c r="K62" s="3"/>
      <c r="L62" s="3"/>
      <c r="M62" s="6"/>
      <c r="N62" s="6"/>
      <c r="O62" s="6"/>
      <c r="P62" s="6"/>
      <c r="Q62" s="13"/>
    </row>
    <row r="63" spans="1:17" ht="10.5" customHeight="1">
      <c r="A63" s="3"/>
      <c r="B63" s="12"/>
      <c r="C63" s="3"/>
      <c r="D63" s="3"/>
      <c r="E63" s="3"/>
      <c r="F63" s="3"/>
      <c r="G63" s="3"/>
      <c r="H63" s="21"/>
      <c r="I63" s="21"/>
      <c r="J63" s="21"/>
      <c r="K63" s="21"/>
      <c r="L63" s="3"/>
      <c r="M63" s="6"/>
      <c r="N63" s="23"/>
      <c r="O63" s="23"/>
      <c r="P63" s="23"/>
      <c r="Q63" s="13"/>
    </row>
    <row r="64" spans="1:21" ht="15" customHeight="1">
      <c r="A64" s="3"/>
      <c r="B64" s="12"/>
      <c r="C64" s="3"/>
      <c r="D64" s="3"/>
      <c r="E64" s="3" t="s">
        <v>111</v>
      </c>
      <c r="F64" s="3" t="s">
        <v>112</v>
      </c>
      <c r="G64" s="3"/>
      <c r="H64" s="3"/>
      <c r="I64" s="3"/>
      <c r="J64" s="3"/>
      <c r="K64" s="3"/>
      <c r="L64" s="3"/>
      <c r="M64" s="19"/>
      <c r="N64" s="25"/>
      <c r="O64" s="26"/>
      <c r="P64" s="19"/>
      <c r="Q64" s="13"/>
      <c r="S64" s="27">
        <v>100</v>
      </c>
      <c r="T64" s="20"/>
      <c r="U64" s="27" t="e">
        <f>(J68/J66)*100</f>
        <v>#DIV/0!</v>
      </c>
    </row>
    <row r="65" spans="1:17" ht="10.5" customHeight="1">
      <c r="A65" s="3"/>
      <c r="B65" s="12"/>
      <c r="C65" s="3"/>
      <c r="D65" s="3"/>
      <c r="E65" s="3"/>
      <c r="F65" s="3"/>
      <c r="G65" s="3"/>
      <c r="H65" s="21"/>
      <c r="I65" s="21"/>
      <c r="J65" s="21"/>
      <c r="K65" s="21"/>
      <c r="L65" s="3"/>
      <c r="M65" s="6"/>
      <c r="N65" s="23"/>
      <c r="O65" s="23"/>
      <c r="P65" s="23"/>
      <c r="Q65" s="13"/>
    </row>
    <row r="66" spans="1:17" ht="15.75" customHeight="1">
      <c r="A66" s="3"/>
      <c r="B66" s="12"/>
      <c r="C66" s="3"/>
      <c r="D66" s="3"/>
      <c r="E66" s="28" t="s">
        <v>20</v>
      </c>
      <c r="F66" s="826" t="s">
        <v>496</v>
      </c>
      <c r="G66" s="826"/>
      <c r="H66" s="826"/>
      <c r="I66" s="36"/>
      <c r="J66" s="19"/>
      <c r="K66" s="30"/>
      <c r="L66" s="3"/>
      <c r="M66" s="6" t="s">
        <v>498</v>
      </c>
      <c r="N66" s="23"/>
      <c r="O66" s="23"/>
      <c r="P66" s="23"/>
      <c r="Q66" s="13"/>
    </row>
    <row r="67" spans="1:17" ht="10.5" customHeight="1">
      <c r="A67" s="3"/>
      <c r="B67" s="12"/>
      <c r="C67" s="3"/>
      <c r="D67" s="3"/>
      <c r="E67" s="3"/>
      <c r="F67" s="3"/>
      <c r="G67" s="21"/>
      <c r="H67" s="21"/>
      <c r="I67" s="21"/>
      <c r="J67" s="21"/>
      <c r="K67" s="21"/>
      <c r="L67" s="3"/>
      <c r="M67" s="6"/>
      <c r="N67" s="23"/>
      <c r="O67" s="23"/>
      <c r="P67" s="23"/>
      <c r="Q67" s="13"/>
    </row>
    <row r="68" spans="1:17" ht="15.75" customHeight="1">
      <c r="A68" s="3"/>
      <c r="B68" s="12"/>
      <c r="C68" s="3"/>
      <c r="D68" s="3"/>
      <c r="E68" s="28" t="s">
        <v>20</v>
      </c>
      <c r="F68" s="826" t="s">
        <v>497</v>
      </c>
      <c r="G68" s="826"/>
      <c r="H68" s="826"/>
      <c r="I68" s="36"/>
      <c r="J68" s="19"/>
      <c r="K68" s="30"/>
      <c r="L68" s="3"/>
      <c r="M68" s="6" t="s">
        <v>498</v>
      </c>
      <c r="N68" s="23"/>
      <c r="O68" s="23"/>
      <c r="P68" s="23"/>
      <c r="Q68" s="13"/>
    </row>
    <row r="69" spans="1:17" ht="10.5" customHeight="1">
      <c r="A69" s="3"/>
      <c r="B69" s="12"/>
      <c r="C69" s="3"/>
      <c r="D69" s="3"/>
      <c r="E69" s="3"/>
      <c r="F69" s="3"/>
      <c r="G69" s="3"/>
      <c r="H69" s="21"/>
      <c r="I69" s="21"/>
      <c r="J69" s="21"/>
      <c r="K69" s="21"/>
      <c r="L69" s="3"/>
      <c r="M69" s="6"/>
      <c r="N69" s="23"/>
      <c r="O69" s="23"/>
      <c r="P69" s="23"/>
      <c r="Q69" s="13"/>
    </row>
    <row r="70" spans="1:21" ht="15" customHeight="1">
      <c r="A70" s="3"/>
      <c r="B70" s="12"/>
      <c r="C70" s="3"/>
      <c r="D70" s="3"/>
      <c r="E70" s="3" t="s">
        <v>113</v>
      </c>
      <c r="F70" s="827" t="s">
        <v>518</v>
      </c>
      <c r="G70" s="827"/>
      <c r="H70" s="3"/>
      <c r="I70" s="3"/>
      <c r="J70" s="3"/>
      <c r="K70" s="3"/>
      <c r="L70" s="3"/>
      <c r="M70" s="19"/>
      <c r="N70" s="25"/>
      <c r="O70" s="26"/>
      <c r="P70" s="19"/>
      <c r="Q70" s="13"/>
      <c r="S70" s="27">
        <v>100</v>
      </c>
      <c r="T70" s="20"/>
      <c r="U70" s="27" t="e">
        <f>(J74/J72)*100</f>
        <v>#DIV/0!</v>
      </c>
    </row>
    <row r="71" spans="1:17" ht="10.5" customHeight="1">
      <c r="A71" s="3"/>
      <c r="B71" s="12"/>
      <c r="C71" s="3"/>
      <c r="D71" s="3"/>
      <c r="E71" s="3"/>
      <c r="F71" s="3"/>
      <c r="G71" s="3"/>
      <c r="H71" s="21"/>
      <c r="I71" s="21"/>
      <c r="J71" s="21"/>
      <c r="K71" s="21"/>
      <c r="L71" s="3"/>
      <c r="M71" s="6"/>
      <c r="N71" s="23"/>
      <c r="O71" s="23"/>
      <c r="P71" s="23"/>
      <c r="Q71" s="13"/>
    </row>
    <row r="72" spans="1:17" ht="15.75" customHeight="1">
      <c r="A72" s="3"/>
      <c r="B72" s="12"/>
      <c r="C72" s="3"/>
      <c r="D72" s="3"/>
      <c r="E72" s="28" t="s">
        <v>20</v>
      </c>
      <c r="F72" s="826" t="s">
        <v>496</v>
      </c>
      <c r="G72" s="826"/>
      <c r="H72" s="826"/>
      <c r="I72" s="36"/>
      <c r="J72" s="19"/>
      <c r="K72" s="30"/>
      <c r="L72" s="3"/>
      <c r="M72" s="6" t="s">
        <v>498</v>
      </c>
      <c r="N72" s="23"/>
      <c r="O72" s="23"/>
      <c r="P72" s="23"/>
      <c r="Q72" s="13"/>
    </row>
    <row r="73" spans="1:17" ht="10.5" customHeight="1">
      <c r="A73" s="3"/>
      <c r="B73" s="12"/>
      <c r="C73" s="3"/>
      <c r="D73" s="3"/>
      <c r="E73" s="3"/>
      <c r="F73" s="40"/>
      <c r="G73" s="36"/>
      <c r="H73" s="36"/>
      <c r="I73" s="36"/>
      <c r="J73" s="21"/>
      <c r="K73" s="21"/>
      <c r="L73" s="3"/>
      <c r="M73" s="6"/>
      <c r="N73" s="23"/>
      <c r="O73" s="23"/>
      <c r="P73" s="23"/>
      <c r="Q73" s="13"/>
    </row>
    <row r="74" spans="1:17" ht="15.75" customHeight="1">
      <c r="A74" s="3"/>
      <c r="B74" s="12"/>
      <c r="C74" s="3"/>
      <c r="D74" s="3"/>
      <c r="E74" s="28" t="s">
        <v>20</v>
      </c>
      <c r="F74" s="826" t="s">
        <v>497</v>
      </c>
      <c r="G74" s="826"/>
      <c r="H74" s="826"/>
      <c r="I74" s="36"/>
      <c r="J74" s="19"/>
      <c r="K74" s="30"/>
      <c r="L74" s="3"/>
      <c r="M74" s="6" t="s">
        <v>498</v>
      </c>
      <c r="N74" s="23"/>
      <c r="O74" s="23"/>
      <c r="P74" s="23"/>
      <c r="Q74" s="13"/>
    </row>
    <row r="75" spans="1:17" ht="10.5" customHeight="1">
      <c r="A75" s="3"/>
      <c r="B75" s="12"/>
      <c r="C75" s="3"/>
      <c r="D75" s="3"/>
      <c r="E75" s="3"/>
      <c r="F75" s="3"/>
      <c r="G75" s="3"/>
      <c r="H75" s="21"/>
      <c r="I75" s="21"/>
      <c r="J75" s="21"/>
      <c r="K75" s="21"/>
      <c r="L75" s="3"/>
      <c r="M75" s="6"/>
      <c r="N75" s="23"/>
      <c r="O75" s="23"/>
      <c r="P75" s="23"/>
      <c r="Q75" s="13"/>
    </row>
    <row r="76" spans="1:17" ht="15.75">
      <c r="A76" s="3"/>
      <c r="B76" s="12"/>
      <c r="C76" s="3"/>
      <c r="D76" s="3" t="s">
        <v>10</v>
      </c>
      <c r="E76" s="3" t="s">
        <v>114</v>
      </c>
      <c r="F76" s="3"/>
      <c r="G76" s="3"/>
      <c r="H76" s="3"/>
      <c r="I76" s="3"/>
      <c r="J76" s="3"/>
      <c r="K76" s="3"/>
      <c r="L76" s="3"/>
      <c r="M76" s="6"/>
      <c r="N76" s="6"/>
      <c r="O76" s="6"/>
      <c r="P76" s="6"/>
      <c r="Q76" s="13"/>
    </row>
    <row r="77" spans="1:17" ht="10.5" customHeight="1">
      <c r="A77" s="3"/>
      <c r="B77" s="12"/>
      <c r="C77" s="3"/>
      <c r="D77" s="3"/>
      <c r="E77" s="3"/>
      <c r="F77" s="3"/>
      <c r="G77" s="3"/>
      <c r="H77" s="21"/>
      <c r="I77" s="21"/>
      <c r="J77" s="21"/>
      <c r="K77" s="21"/>
      <c r="L77" s="3"/>
      <c r="M77" s="6"/>
      <c r="N77" s="23"/>
      <c r="O77" s="23"/>
      <c r="P77" s="23"/>
      <c r="Q77" s="13"/>
    </row>
    <row r="78" spans="1:21" ht="15" customHeight="1">
      <c r="A78" s="3"/>
      <c r="B78" s="12"/>
      <c r="C78" s="3"/>
      <c r="D78" s="3"/>
      <c r="E78" s="3" t="s">
        <v>115</v>
      </c>
      <c r="F78" s="827" t="s">
        <v>116</v>
      </c>
      <c r="G78" s="827"/>
      <c r="H78" s="3"/>
      <c r="I78" s="3"/>
      <c r="J78" s="3"/>
      <c r="K78" s="3"/>
      <c r="L78" s="3"/>
      <c r="M78" s="19"/>
      <c r="N78" s="25"/>
      <c r="O78" s="26"/>
      <c r="P78" s="19"/>
      <c r="Q78" s="13"/>
      <c r="S78" s="27">
        <v>100</v>
      </c>
      <c r="T78" s="20"/>
      <c r="U78" s="27" t="e">
        <f>(J82/J80)*100</f>
        <v>#DIV/0!</v>
      </c>
    </row>
    <row r="79" spans="1:17" ht="10.5" customHeight="1">
      <c r="A79" s="3"/>
      <c r="B79" s="12"/>
      <c r="C79" s="3"/>
      <c r="D79" s="3"/>
      <c r="E79" s="3"/>
      <c r="F79" s="3"/>
      <c r="G79" s="3"/>
      <c r="H79" s="21"/>
      <c r="I79" s="21"/>
      <c r="J79" s="21"/>
      <c r="K79" s="21"/>
      <c r="L79" s="3"/>
      <c r="M79" s="6"/>
      <c r="N79" s="23"/>
      <c r="O79" s="23"/>
      <c r="P79" s="23"/>
      <c r="Q79" s="13"/>
    </row>
    <row r="80" spans="1:17" ht="15.75" customHeight="1">
      <c r="A80" s="3"/>
      <c r="B80" s="12"/>
      <c r="C80" s="3"/>
      <c r="D80" s="3"/>
      <c r="E80" s="28" t="s">
        <v>20</v>
      </c>
      <c r="F80" s="826" t="s">
        <v>496</v>
      </c>
      <c r="G80" s="826"/>
      <c r="H80" s="826"/>
      <c r="I80" s="36"/>
      <c r="J80" s="19"/>
      <c r="K80" s="30"/>
      <c r="L80" s="3"/>
      <c r="M80" s="6" t="s">
        <v>498</v>
      </c>
      <c r="N80" s="23"/>
      <c r="O80" s="23"/>
      <c r="P80" s="23"/>
      <c r="Q80" s="13"/>
    </row>
    <row r="81" spans="1:17" ht="10.5" customHeight="1">
      <c r="A81" s="3"/>
      <c r="B81" s="12"/>
      <c r="C81" s="3"/>
      <c r="D81" s="3"/>
      <c r="E81" s="3"/>
      <c r="F81" s="3"/>
      <c r="G81" s="21"/>
      <c r="H81" s="21"/>
      <c r="I81" s="21"/>
      <c r="J81" s="21"/>
      <c r="K81" s="21"/>
      <c r="L81" s="3"/>
      <c r="M81" s="6"/>
      <c r="N81" s="23"/>
      <c r="O81" s="23"/>
      <c r="P81" s="23"/>
      <c r="Q81" s="13"/>
    </row>
    <row r="82" spans="1:17" ht="15.75" customHeight="1">
      <c r="A82" s="3"/>
      <c r="B82" s="12"/>
      <c r="C82" s="3"/>
      <c r="D82" s="3"/>
      <c r="E82" s="28" t="s">
        <v>20</v>
      </c>
      <c r="F82" s="826" t="s">
        <v>497</v>
      </c>
      <c r="G82" s="826"/>
      <c r="H82" s="826"/>
      <c r="I82" s="36"/>
      <c r="J82" s="19"/>
      <c r="K82" s="30"/>
      <c r="L82" s="3"/>
      <c r="M82" s="6" t="s">
        <v>498</v>
      </c>
      <c r="N82" s="23"/>
      <c r="O82" s="23"/>
      <c r="P82" s="23"/>
      <c r="Q82" s="13"/>
    </row>
    <row r="83" spans="1:17" ht="10.5" customHeight="1">
      <c r="A83" s="3"/>
      <c r="B83" s="12"/>
      <c r="C83" s="3"/>
      <c r="D83" s="3"/>
      <c r="E83" s="3"/>
      <c r="F83" s="3"/>
      <c r="G83" s="3"/>
      <c r="H83" s="21"/>
      <c r="I83" s="21"/>
      <c r="J83" s="21"/>
      <c r="K83" s="21"/>
      <c r="L83" s="3"/>
      <c r="M83" s="6"/>
      <c r="N83" s="23"/>
      <c r="O83" s="23"/>
      <c r="P83" s="23"/>
      <c r="Q83" s="13"/>
    </row>
    <row r="84" spans="1:21" ht="15" customHeight="1">
      <c r="A84" s="3"/>
      <c r="B84" s="12"/>
      <c r="C84" s="3"/>
      <c r="D84" s="3"/>
      <c r="E84" s="3" t="s">
        <v>117</v>
      </c>
      <c r="F84" s="3" t="s">
        <v>118</v>
      </c>
      <c r="G84" s="3"/>
      <c r="H84" s="3"/>
      <c r="I84" s="3"/>
      <c r="J84" s="3"/>
      <c r="K84" s="3"/>
      <c r="L84" s="3"/>
      <c r="M84" s="19"/>
      <c r="N84" s="25"/>
      <c r="O84" s="26"/>
      <c r="P84" s="19"/>
      <c r="Q84" s="13"/>
      <c r="S84" s="27">
        <v>100</v>
      </c>
      <c r="T84" s="20"/>
      <c r="U84" s="27" t="e">
        <f>(J88/J86)*100</f>
        <v>#DIV/0!</v>
      </c>
    </row>
    <row r="85" spans="1:21" ht="10.5" customHeight="1">
      <c r="A85" s="3"/>
      <c r="B85" s="12"/>
      <c r="C85" s="3"/>
      <c r="D85" s="3"/>
      <c r="E85" s="3"/>
      <c r="F85" s="3"/>
      <c r="G85" s="3"/>
      <c r="H85" s="3"/>
      <c r="I85" s="3"/>
      <c r="J85" s="3"/>
      <c r="K85" s="3"/>
      <c r="L85" s="3"/>
      <c r="M85" s="6"/>
      <c r="N85" s="6"/>
      <c r="O85" s="6"/>
      <c r="P85" s="6"/>
      <c r="Q85" s="13"/>
      <c r="S85" s="20"/>
      <c r="T85" s="20"/>
      <c r="U85" s="20"/>
    </row>
    <row r="86" spans="1:17" ht="15.75" customHeight="1">
      <c r="A86" s="3"/>
      <c r="B86" s="12"/>
      <c r="C86" s="3"/>
      <c r="D86" s="3"/>
      <c r="E86" s="28" t="s">
        <v>20</v>
      </c>
      <c r="F86" s="826" t="s">
        <v>496</v>
      </c>
      <c r="G86" s="826"/>
      <c r="H86" s="826"/>
      <c r="I86" s="36"/>
      <c r="J86" s="19"/>
      <c r="K86" s="30"/>
      <c r="L86" s="3"/>
      <c r="M86" s="6" t="s">
        <v>498</v>
      </c>
      <c r="N86" s="23"/>
      <c r="O86" s="23"/>
      <c r="P86" s="23"/>
      <c r="Q86" s="13"/>
    </row>
    <row r="87" spans="1:17" ht="10.5" customHeight="1">
      <c r="A87" s="3"/>
      <c r="B87" s="12"/>
      <c r="C87" s="3"/>
      <c r="D87" s="3"/>
      <c r="E87" s="3"/>
      <c r="F87" s="40"/>
      <c r="G87" s="36"/>
      <c r="H87" s="36"/>
      <c r="I87" s="36"/>
      <c r="J87" s="21"/>
      <c r="K87" s="21"/>
      <c r="L87" s="3"/>
      <c r="M87" s="6"/>
      <c r="N87" s="23"/>
      <c r="O87" s="23"/>
      <c r="P87" s="23"/>
      <c r="Q87" s="13"/>
    </row>
    <row r="88" spans="1:17" ht="15.75" customHeight="1">
      <c r="A88" s="3"/>
      <c r="B88" s="12"/>
      <c r="C88" s="3"/>
      <c r="D88" s="3"/>
      <c r="E88" s="28" t="s">
        <v>20</v>
      </c>
      <c r="F88" s="826" t="s">
        <v>497</v>
      </c>
      <c r="G88" s="826"/>
      <c r="H88" s="826"/>
      <c r="I88" s="36"/>
      <c r="J88" s="19"/>
      <c r="K88" s="30"/>
      <c r="L88" s="3"/>
      <c r="M88" s="6" t="s">
        <v>498</v>
      </c>
      <c r="N88" s="23"/>
      <c r="O88" s="23"/>
      <c r="P88" s="23"/>
      <c r="Q88" s="13"/>
    </row>
    <row r="89" spans="1:17" ht="10.5" customHeight="1">
      <c r="A89" s="3"/>
      <c r="B89" s="12"/>
      <c r="C89" s="3"/>
      <c r="D89" s="3"/>
      <c r="E89" s="3"/>
      <c r="F89" s="3"/>
      <c r="G89" s="3"/>
      <c r="H89" s="21"/>
      <c r="I89" s="21"/>
      <c r="J89" s="21"/>
      <c r="K89" s="21"/>
      <c r="L89" s="3"/>
      <c r="M89" s="6"/>
      <c r="N89" s="23"/>
      <c r="O89" s="23"/>
      <c r="P89" s="23"/>
      <c r="Q89" s="13"/>
    </row>
    <row r="90" spans="1:21" ht="15" customHeight="1">
      <c r="A90" s="3"/>
      <c r="B90" s="12"/>
      <c r="C90" s="3"/>
      <c r="D90" s="3"/>
      <c r="E90" s="41" t="s">
        <v>519</v>
      </c>
      <c r="F90" s="3" t="s">
        <v>119</v>
      </c>
      <c r="G90" s="3"/>
      <c r="H90" s="3"/>
      <c r="I90" s="3"/>
      <c r="J90" s="3"/>
      <c r="K90" s="3"/>
      <c r="L90" s="3"/>
      <c r="M90" s="19"/>
      <c r="N90" s="25"/>
      <c r="O90" s="26"/>
      <c r="P90" s="19"/>
      <c r="Q90" s="13"/>
      <c r="S90" s="27">
        <v>100</v>
      </c>
      <c r="T90" s="20"/>
      <c r="U90" s="27" t="e">
        <f>(J94/J92)*100</f>
        <v>#DIV/0!</v>
      </c>
    </row>
    <row r="91" spans="1:17" ht="10.5" customHeight="1">
      <c r="A91" s="3"/>
      <c r="B91" s="12"/>
      <c r="C91" s="3"/>
      <c r="D91" s="3"/>
      <c r="E91" s="3"/>
      <c r="F91" s="3"/>
      <c r="G91" s="3"/>
      <c r="H91" s="21"/>
      <c r="I91" s="21"/>
      <c r="J91" s="21"/>
      <c r="K91" s="21"/>
      <c r="L91" s="3"/>
      <c r="M91" s="6"/>
      <c r="N91" s="23"/>
      <c r="O91" s="23"/>
      <c r="P91" s="23"/>
      <c r="Q91" s="13"/>
    </row>
    <row r="92" spans="1:17" ht="15.75" customHeight="1">
      <c r="A92" s="3"/>
      <c r="B92" s="12"/>
      <c r="C92" s="3"/>
      <c r="D92" s="3"/>
      <c r="E92" s="28" t="s">
        <v>20</v>
      </c>
      <c r="F92" s="800" t="s">
        <v>496</v>
      </c>
      <c r="G92" s="800"/>
      <c r="H92" s="800"/>
      <c r="I92" s="29"/>
      <c r="J92" s="19"/>
      <c r="K92" s="30"/>
      <c r="L92" s="3"/>
      <c r="M92" s="6" t="s">
        <v>498</v>
      </c>
      <c r="N92" s="23"/>
      <c r="O92" s="23"/>
      <c r="P92" s="23"/>
      <c r="Q92" s="13"/>
    </row>
    <row r="93" spans="1:17" ht="10.5" customHeight="1">
      <c r="A93" s="3"/>
      <c r="B93" s="12"/>
      <c r="C93" s="3"/>
      <c r="D93" s="3"/>
      <c r="E93" s="3"/>
      <c r="F93" s="3"/>
      <c r="G93" s="21"/>
      <c r="H93" s="21"/>
      <c r="I93" s="21"/>
      <c r="J93" s="21"/>
      <c r="K93" s="21"/>
      <c r="L93" s="3"/>
      <c r="M93" s="6"/>
      <c r="N93" s="23"/>
      <c r="O93" s="23"/>
      <c r="P93" s="23"/>
      <c r="Q93" s="13"/>
    </row>
    <row r="94" spans="1:17" ht="15.75" customHeight="1">
      <c r="A94" s="3"/>
      <c r="B94" s="12"/>
      <c r="C94" s="3"/>
      <c r="D94" s="3"/>
      <c r="E94" s="28" t="s">
        <v>20</v>
      </c>
      <c r="F94" s="800" t="s">
        <v>497</v>
      </c>
      <c r="G94" s="800"/>
      <c r="H94" s="800"/>
      <c r="I94" s="29"/>
      <c r="J94" s="19"/>
      <c r="K94" s="30"/>
      <c r="L94" s="3"/>
      <c r="M94" s="6" t="s">
        <v>498</v>
      </c>
      <c r="N94" s="23"/>
      <c r="O94" s="23"/>
      <c r="P94" s="23"/>
      <c r="Q94" s="13"/>
    </row>
    <row r="95" spans="1:17" ht="10.5" customHeight="1">
      <c r="A95" s="3"/>
      <c r="B95" s="12"/>
      <c r="C95" s="3"/>
      <c r="D95" s="3"/>
      <c r="E95" s="3"/>
      <c r="F95" s="3"/>
      <c r="G95" s="3"/>
      <c r="H95" s="21"/>
      <c r="I95" s="21"/>
      <c r="J95" s="21"/>
      <c r="K95" s="21"/>
      <c r="L95" s="3"/>
      <c r="M95" s="6"/>
      <c r="N95" s="23"/>
      <c r="O95" s="23"/>
      <c r="P95" s="23"/>
      <c r="Q95" s="13"/>
    </row>
    <row r="96" spans="1:17" ht="15" customHeight="1">
      <c r="A96" s="3"/>
      <c r="B96" s="12"/>
      <c r="C96" s="3"/>
      <c r="D96" s="3" t="s">
        <v>13</v>
      </c>
      <c r="E96" s="3" t="s">
        <v>120</v>
      </c>
      <c r="F96" s="3"/>
      <c r="G96" s="21"/>
      <c r="H96" s="21"/>
      <c r="I96" s="21"/>
      <c r="J96" s="21"/>
      <c r="K96" s="21"/>
      <c r="L96" s="3"/>
      <c r="M96" s="6"/>
      <c r="N96" s="6"/>
      <c r="O96" s="6"/>
      <c r="P96" s="6"/>
      <c r="Q96" s="13"/>
    </row>
    <row r="97" spans="1:17" ht="10.5" customHeight="1">
      <c r="A97" s="3"/>
      <c r="B97" s="12"/>
      <c r="C97" s="3"/>
      <c r="D97" s="3"/>
      <c r="E97" s="3"/>
      <c r="F97" s="3"/>
      <c r="G97" s="21"/>
      <c r="H97" s="21"/>
      <c r="I97" s="21"/>
      <c r="J97" s="21"/>
      <c r="K97" s="21"/>
      <c r="L97" s="3"/>
      <c r="M97" s="6"/>
      <c r="N97" s="6"/>
      <c r="O97" s="6"/>
      <c r="P97" s="6"/>
      <c r="Q97" s="13"/>
    </row>
    <row r="98" spans="1:38" ht="15" customHeight="1">
      <c r="A98" s="3"/>
      <c r="B98" s="12"/>
      <c r="C98" s="3"/>
      <c r="D98" s="3"/>
      <c r="E98" s="3" t="s">
        <v>121</v>
      </c>
      <c r="F98" s="3" t="s">
        <v>122</v>
      </c>
      <c r="G98" s="3"/>
      <c r="H98" s="21"/>
      <c r="I98" s="21"/>
      <c r="J98" s="21"/>
      <c r="K98" s="21"/>
      <c r="L98" s="42"/>
      <c r="M98" s="19"/>
      <c r="N98" s="25"/>
      <c r="O98" s="26"/>
      <c r="P98" s="19"/>
      <c r="Q98" s="13"/>
      <c r="S98" s="27">
        <v>100</v>
      </c>
      <c r="T98" s="20"/>
      <c r="U98" s="27" t="e">
        <f>(J102/J100)*100</f>
        <v>#DIV/0!</v>
      </c>
      <c r="AH98" s="4" t="e">
        <f>IF(#REF!&lt;&gt;"",2,0)</f>
        <v>#REF!</v>
      </c>
      <c r="AI98" s="4" t="e">
        <f>IF(#REF!&lt;&gt;"","","jenis huruf,")</f>
        <v>#REF!</v>
      </c>
      <c r="AL98" s="4" t="e">
        <f>IF(#REF!&lt;&gt;"","jenis huruf,","")</f>
        <v>#REF!</v>
      </c>
    </row>
    <row r="99" spans="1:17" ht="9.75" customHeight="1">
      <c r="A99" s="3"/>
      <c r="B99" s="12"/>
      <c r="C99" s="3"/>
      <c r="D99" s="3"/>
      <c r="E99" s="3"/>
      <c r="F99" s="3"/>
      <c r="G99" s="3"/>
      <c r="H99" s="21"/>
      <c r="I99" s="21"/>
      <c r="J99" s="21"/>
      <c r="K99" s="21"/>
      <c r="L99" s="3"/>
      <c r="M99" s="6"/>
      <c r="N99" s="23"/>
      <c r="O99" s="23"/>
      <c r="P99" s="23"/>
      <c r="Q99" s="13"/>
    </row>
    <row r="100" spans="1:17" ht="15.75" customHeight="1">
      <c r="A100" s="3"/>
      <c r="B100" s="12"/>
      <c r="C100" s="3"/>
      <c r="D100" s="3"/>
      <c r="E100" s="28" t="s">
        <v>20</v>
      </c>
      <c r="F100" s="800" t="s">
        <v>496</v>
      </c>
      <c r="G100" s="800"/>
      <c r="H100" s="800"/>
      <c r="I100" s="29"/>
      <c r="J100" s="19"/>
      <c r="K100" s="30"/>
      <c r="L100" s="3"/>
      <c r="M100" s="6" t="s">
        <v>498</v>
      </c>
      <c r="N100" s="23"/>
      <c r="O100" s="23"/>
      <c r="P100" s="23"/>
      <c r="Q100" s="13"/>
    </row>
    <row r="101" spans="1:17" ht="10.5" customHeight="1">
      <c r="A101" s="3"/>
      <c r="B101" s="12"/>
      <c r="C101" s="3"/>
      <c r="D101" s="3"/>
      <c r="E101" s="3"/>
      <c r="F101" s="3"/>
      <c r="G101" s="21"/>
      <c r="H101" s="21"/>
      <c r="I101" s="21"/>
      <c r="J101" s="21"/>
      <c r="K101" s="21"/>
      <c r="L101" s="3"/>
      <c r="M101" s="6"/>
      <c r="N101" s="23"/>
      <c r="O101" s="23"/>
      <c r="P101" s="23"/>
      <c r="Q101" s="13"/>
    </row>
    <row r="102" spans="1:17" ht="15.75" customHeight="1">
      <c r="A102" s="3"/>
      <c r="B102" s="12"/>
      <c r="C102" s="3"/>
      <c r="D102" s="3"/>
      <c r="E102" s="28" t="s">
        <v>20</v>
      </c>
      <c r="F102" s="800" t="s">
        <v>497</v>
      </c>
      <c r="G102" s="800"/>
      <c r="H102" s="800"/>
      <c r="I102" s="29"/>
      <c r="J102" s="19"/>
      <c r="K102" s="30"/>
      <c r="L102" s="3"/>
      <c r="M102" s="6" t="s">
        <v>498</v>
      </c>
      <c r="N102" s="23"/>
      <c r="O102" s="23"/>
      <c r="P102" s="23"/>
      <c r="Q102" s="13"/>
    </row>
    <row r="103" spans="1:17" ht="9.75" customHeight="1">
      <c r="A103" s="3"/>
      <c r="B103" s="12"/>
      <c r="C103" s="3"/>
      <c r="D103" s="3"/>
      <c r="E103" s="3"/>
      <c r="F103" s="3"/>
      <c r="G103" s="35"/>
      <c r="H103" s="35"/>
      <c r="I103" s="35"/>
      <c r="J103" s="21"/>
      <c r="K103" s="21"/>
      <c r="L103" s="3"/>
      <c r="M103" s="6"/>
      <c r="N103" s="23"/>
      <c r="O103" s="23"/>
      <c r="P103" s="23"/>
      <c r="Q103" s="13"/>
    </row>
    <row r="104" spans="1:38" ht="15.75" customHeight="1">
      <c r="A104" s="3"/>
      <c r="B104" s="12"/>
      <c r="C104" s="3"/>
      <c r="D104" s="3"/>
      <c r="E104" s="41" t="s">
        <v>445</v>
      </c>
      <c r="F104" s="3" t="s">
        <v>123</v>
      </c>
      <c r="G104" s="3"/>
      <c r="H104" s="21"/>
      <c r="I104" s="21"/>
      <c r="J104" s="21"/>
      <c r="K104" s="21"/>
      <c r="L104" s="42"/>
      <c r="M104" s="19"/>
      <c r="N104" s="25"/>
      <c r="O104" s="26"/>
      <c r="P104" s="19"/>
      <c r="Q104" s="13"/>
      <c r="S104" s="27">
        <v>100</v>
      </c>
      <c r="T104" s="20"/>
      <c r="U104" s="27" t="e">
        <f>(J108/J106)*100</f>
        <v>#DIV/0!</v>
      </c>
      <c r="AH104" s="4" t="e">
        <f>IF(#REF!&lt;&gt;"",2,0)</f>
        <v>#REF!</v>
      </c>
      <c r="AI104" s="4" t="e">
        <f>IF(#REF!&lt;&gt;"","","ukuran huruf,")</f>
        <v>#REF!</v>
      </c>
      <c r="AL104" s="4">
        <f>IF(O104&lt;&gt;"","ukuran huruf,","")</f>
      </c>
    </row>
    <row r="105" spans="1:17" ht="9.75" customHeight="1">
      <c r="A105" s="3"/>
      <c r="B105" s="12"/>
      <c r="C105" s="3"/>
      <c r="D105" s="3"/>
      <c r="E105" s="3"/>
      <c r="F105" s="3"/>
      <c r="G105" s="3"/>
      <c r="H105" s="21"/>
      <c r="I105" s="21"/>
      <c r="J105" s="21"/>
      <c r="K105" s="21"/>
      <c r="L105" s="3"/>
      <c r="M105" s="6"/>
      <c r="N105" s="23"/>
      <c r="O105" s="23"/>
      <c r="P105" s="23"/>
      <c r="Q105" s="13"/>
    </row>
    <row r="106" spans="1:17" ht="15.75" customHeight="1">
      <c r="A106" s="3"/>
      <c r="B106" s="12"/>
      <c r="C106" s="3"/>
      <c r="D106" s="3"/>
      <c r="E106" s="28" t="s">
        <v>20</v>
      </c>
      <c r="F106" s="800" t="s">
        <v>496</v>
      </c>
      <c r="G106" s="800"/>
      <c r="H106" s="800"/>
      <c r="I106" s="29"/>
      <c r="J106" s="19"/>
      <c r="K106" s="30"/>
      <c r="L106" s="3"/>
      <c r="M106" s="6" t="s">
        <v>498</v>
      </c>
      <c r="N106" s="23"/>
      <c r="O106" s="23"/>
      <c r="P106" s="23"/>
      <c r="Q106" s="13"/>
    </row>
    <row r="107" spans="1:17" ht="9.75" customHeight="1">
      <c r="A107" s="3"/>
      <c r="B107" s="12"/>
      <c r="C107" s="3"/>
      <c r="D107" s="3"/>
      <c r="E107" s="3"/>
      <c r="F107" s="3"/>
      <c r="G107" s="21"/>
      <c r="H107" s="21"/>
      <c r="I107" s="21"/>
      <c r="J107" s="21"/>
      <c r="K107" s="21"/>
      <c r="L107" s="3"/>
      <c r="M107" s="6"/>
      <c r="N107" s="23"/>
      <c r="O107" s="23"/>
      <c r="P107" s="23"/>
      <c r="Q107" s="13"/>
    </row>
    <row r="108" spans="1:17" ht="15.75" customHeight="1">
      <c r="A108" s="3"/>
      <c r="B108" s="12"/>
      <c r="C108" s="3"/>
      <c r="D108" s="3"/>
      <c r="E108" s="28" t="s">
        <v>20</v>
      </c>
      <c r="F108" s="800" t="s">
        <v>497</v>
      </c>
      <c r="G108" s="800"/>
      <c r="H108" s="800"/>
      <c r="I108" s="29"/>
      <c r="J108" s="19"/>
      <c r="K108" s="30"/>
      <c r="L108" s="3"/>
      <c r="M108" s="6" t="s">
        <v>498</v>
      </c>
      <c r="N108" s="23"/>
      <c r="O108" s="23"/>
      <c r="P108" s="23"/>
      <c r="Q108" s="13"/>
    </row>
    <row r="109" spans="1:17" ht="10.5" customHeight="1">
      <c r="A109" s="3"/>
      <c r="B109" s="12"/>
      <c r="C109" s="3"/>
      <c r="D109" s="3"/>
      <c r="E109" s="3"/>
      <c r="F109" s="3"/>
      <c r="G109" s="3"/>
      <c r="H109" s="21"/>
      <c r="I109" s="21"/>
      <c r="J109" s="21"/>
      <c r="K109" s="21"/>
      <c r="L109" s="3"/>
      <c r="M109" s="6"/>
      <c r="N109" s="23"/>
      <c r="O109" s="23"/>
      <c r="P109" s="23"/>
      <c r="Q109" s="13"/>
    </row>
    <row r="110" spans="1:38" ht="15" customHeight="1">
      <c r="A110" s="3"/>
      <c r="B110" s="12"/>
      <c r="C110" s="3"/>
      <c r="D110" s="3"/>
      <c r="E110" s="3" t="s">
        <v>124</v>
      </c>
      <c r="F110" s="3" t="s">
        <v>125</v>
      </c>
      <c r="G110" s="3"/>
      <c r="H110" s="3"/>
      <c r="I110" s="3"/>
      <c r="J110" s="21"/>
      <c r="K110" s="21"/>
      <c r="L110" s="42"/>
      <c r="M110" s="19"/>
      <c r="N110" s="25"/>
      <c r="O110" s="26"/>
      <c r="P110" s="19"/>
      <c r="Q110" s="13"/>
      <c r="S110" s="27">
        <v>100</v>
      </c>
      <c r="T110" s="20"/>
      <c r="U110" s="27" t="e">
        <f>(J114/J112)*100</f>
        <v>#DIV/0!</v>
      </c>
      <c r="X110" s="43"/>
      <c r="Z110" s="44"/>
      <c r="AH110" s="4" t="e">
        <f>IF(#REF!&lt;&gt;"",2,0)</f>
        <v>#REF!</v>
      </c>
      <c r="AI110" s="4" t="e">
        <f>IF(#REF!&lt;&gt;"","","kata penyambung perpindahan halaman,")</f>
        <v>#REF!</v>
      </c>
      <c r="AL110" s="4" t="e">
        <f>IF(#REF!&lt;&gt;"","kata penyambung perpindahan halaman,","")</f>
        <v>#REF!</v>
      </c>
    </row>
    <row r="111" spans="1:26" ht="10.5" customHeight="1">
      <c r="A111" s="3"/>
      <c r="B111" s="12"/>
      <c r="C111" s="3"/>
      <c r="D111" s="3"/>
      <c r="E111" s="3"/>
      <c r="F111" s="3"/>
      <c r="G111" s="3"/>
      <c r="H111" s="3"/>
      <c r="I111" s="3"/>
      <c r="J111" s="21"/>
      <c r="K111" s="21"/>
      <c r="L111" s="42"/>
      <c r="M111" s="6"/>
      <c r="N111" s="6"/>
      <c r="O111" s="6"/>
      <c r="P111" s="6"/>
      <c r="Q111" s="13"/>
      <c r="S111" s="20"/>
      <c r="T111" s="20"/>
      <c r="U111" s="20"/>
      <c r="X111" s="43"/>
      <c r="Z111" s="44"/>
    </row>
    <row r="112" spans="1:17" ht="15.75" customHeight="1">
      <c r="A112" s="3"/>
      <c r="B112" s="12"/>
      <c r="C112" s="3"/>
      <c r="D112" s="3"/>
      <c r="E112" s="28" t="s">
        <v>20</v>
      </c>
      <c r="F112" s="800" t="s">
        <v>496</v>
      </c>
      <c r="G112" s="800"/>
      <c r="H112" s="800"/>
      <c r="I112" s="29"/>
      <c r="J112" s="19"/>
      <c r="K112" s="30"/>
      <c r="L112" s="3"/>
      <c r="M112" s="6" t="s">
        <v>498</v>
      </c>
      <c r="N112" s="23"/>
      <c r="O112" s="23"/>
      <c r="P112" s="23"/>
      <c r="Q112" s="13"/>
    </row>
    <row r="113" spans="1:17" ht="10.5" customHeight="1">
      <c r="A113" s="3"/>
      <c r="B113" s="12"/>
      <c r="C113" s="3"/>
      <c r="D113" s="3"/>
      <c r="E113" s="3"/>
      <c r="F113" s="3"/>
      <c r="G113" s="21"/>
      <c r="H113" s="21"/>
      <c r="I113" s="21"/>
      <c r="J113" s="21"/>
      <c r="K113" s="21"/>
      <c r="L113" s="3"/>
      <c r="M113" s="6"/>
      <c r="N113" s="23"/>
      <c r="O113" s="23"/>
      <c r="P113" s="23"/>
      <c r="Q113" s="13"/>
    </row>
    <row r="114" spans="1:17" ht="15.75" customHeight="1">
      <c r="A114" s="3"/>
      <c r="B114" s="12"/>
      <c r="C114" s="3"/>
      <c r="D114" s="3"/>
      <c r="E114" s="28" t="s">
        <v>20</v>
      </c>
      <c r="F114" s="800" t="s">
        <v>497</v>
      </c>
      <c r="G114" s="800"/>
      <c r="H114" s="800"/>
      <c r="I114" s="29"/>
      <c r="J114" s="19"/>
      <c r="K114" s="30"/>
      <c r="L114" s="3"/>
      <c r="M114" s="6" t="s">
        <v>498</v>
      </c>
      <c r="N114" s="23"/>
      <c r="O114" s="23"/>
      <c r="P114" s="23"/>
      <c r="Q114" s="13"/>
    </row>
    <row r="115" spans="1:17" ht="10.5" customHeight="1">
      <c r="A115" s="3"/>
      <c r="B115" s="12"/>
      <c r="C115" s="3"/>
      <c r="D115" s="3"/>
      <c r="E115" s="3"/>
      <c r="F115" s="3"/>
      <c r="G115" s="3"/>
      <c r="H115" s="21"/>
      <c r="I115" s="21"/>
      <c r="J115" s="21"/>
      <c r="K115" s="21"/>
      <c r="L115" s="3"/>
      <c r="M115" s="6"/>
      <c r="N115" s="23"/>
      <c r="O115" s="23"/>
      <c r="P115" s="23"/>
      <c r="Q115" s="13"/>
    </row>
    <row r="116" spans="1:38" ht="15" customHeight="1">
      <c r="A116" s="3"/>
      <c r="B116" s="12"/>
      <c r="C116" s="3"/>
      <c r="D116" s="3"/>
      <c r="E116" s="3" t="s">
        <v>126</v>
      </c>
      <c r="F116" s="3" t="s">
        <v>127</v>
      </c>
      <c r="G116" s="3"/>
      <c r="H116" s="3"/>
      <c r="I116" s="3"/>
      <c r="J116" s="21"/>
      <c r="K116" s="21"/>
      <c r="L116" s="42"/>
      <c r="M116" s="19"/>
      <c r="N116" s="25"/>
      <c r="O116" s="26"/>
      <c r="P116" s="19"/>
      <c r="Q116" s="13"/>
      <c r="S116" s="27">
        <v>100</v>
      </c>
      <c r="T116" s="20"/>
      <c r="U116" s="27" t="e">
        <f>(J120/J118)*100</f>
        <v>#DIV/0!</v>
      </c>
      <c r="AH116" s="4" t="e">
        <f>IF(#REF!&lt;&gt;"",2,0)</f>
        <v>#REF!</v>
      </c>
      <c r="AI116" s="4" t="e">
        <f>IF(#REF!&lt;&gt;"","","penentuan batas/ruang tepi,")</f>
        <v>#REF!</v>
      </c>
      <c r="AL116" s="4" t="e">
        <f>IF(#REF!&lt;&gt;"","penentuan batas/ruang tepi,","")</f>
        <v>#REF!</v>
      </c>
    </row>
    <row r="117" spans="1:17" ht="10.5" customHeight="1">
      <c r="A117" s="3"/>
      <c r="B117" s="12"/>
      <c r="C117" s="3"/>
      <c r="D117" s="3"/>
      <c r="E117" s="3"/>
      <c r="F117" s="3"/>
      <c r="G117" s="3"/>
      <c r="H117" s="21"/>
      <c r="I117" s="21"/>
      <c r="J117" s="21"/>
      <c r="K117" s="21"/>
      <c r="L117" s="3"/>
      <c r="M117" s="6"/>
      <c r="N117" s="23"/>
      <c r="O117" s="23"/>
      <c r="P117" s="23"/>
      <c r="Q117" s="13"/>
    </row>
    <row r="118" spans="1:17" ht="15.75" customHeight="1">
      <c r="A118" s="3"/>
      <c r="B118" s="12"/>
      <c r="C118" s="3"/>
      <c r="D118" s="3"/>
      <c r="E118" s="28" t="s">
        <v>20</v>
      </c>
      <c r="F118" s="800" t="s">
        <v>496</v>
      </c>
      <c r="G118" s="800"/>
      <c r="H118" s="800"/>
      <c r="I118" s="29"/>
      <c r="J118" s="19"/>
      <c r="K118" s="30"/>
      <c r="L118" s="3"/>
      <c r="M118" s="6" t="s">
        <v>498</v>
      </c>
      <c r="N118" s="23"/>
      <c r="O118" s="23"/>
      <c r="P118" s="23"/>
      <c r="Q118" s="13"/>
    </row>
    <row r="119" spans="1:17" ht="10.5" customHeight="1">
      <c r="A119" s="3"/>
      <c r="B119" s="12"/>
      <c r="C119" s="3"/>
      <c r="D119" s="3"/>
      <c r="E119" s="3"/>
      <c r="F119" s="3"/>
      <c r="G119" s="21"/>
      <c r="H119" s="21"/>
      <c r="I119" s="21"/>
      <c r="J119" s="21"/>
      <c r="K119" s="21"/>
      <c r="L119" s="3"/>
      <c r="M119" s="6"/>
      <c r="N119" s="23"/>
      <c r="O119" s="23"/>
      <c r="P119" s="23"/>
      <c r="Q119" s="13"/>
    </row>
    <row r="120" spans="1:17" ht="15.75" customHeight="1">
      <c r="A120" s="3"/>
      <c r="B120" s="12"/>
      <c r="C120" s="3"/>
      <c r="D120" s="3"/>
      <c r="E120" s="28" t="s">
        <v>20</v>
      </c>
      <c r="F120" s="800" t="s">
        <v>497</v>
      </c>
      <c r="G120" s="800"/>
      <c r="H120" s="800"/>
      <c r="I120" s="29"/>
      <c r="J120" s="19"/>
      <c r="K120" s="30"/>
      <c r="L120" s="3"/>
      <c r="M120" s="6" t="s">
        <v>498</v>
      </c>
      <c r="N120" s="23"/>
      <c r="O120" s="23"/>
      <c r="P120" s="23"/>
      <c r="Q120" s="13"/>
    </row>
    <row r="121" spans="1:17" ht="10.5" customHeight="1">
      <c r="A121" s="3"/>
      <c r="B121" s="12"/>
      <c r="C121" s="3"/>
      <c r="D121" s="3"/>
      <c r="E121" s="3"/>
      <c r="F121" s="3"/>
      <c r="G121" s="3"/>
      <c r="H121" s="21"/>
      <c r="I121" s="21"/>
      <c r="J121" s="21"/>
      <c r="K121" s="21"/>
      <c r="L121" s="3"/>
      <c r="M121" s="6"/>
      <c r="N121" s="23"/>
      <c r="O121" s="23"/>
      <c r="P121" s="23"/>
      <c r="Q121" s="13"/>
    </row>
    <row r="122" spans="1:38" ht="15.75" customHeight="1">
      <c r="A122" s="3"/>
      <c r="B122" s="12"/>
      <c r="C122" s="3"/>
      <c r="D122" s="3"/>
      <c r="E122" s="3" t="s">
        <v>128</v>
      </c>
      <c r="F122" s="3" t="s">
        <v>129</v>
      </c>
      <c r="G122" s="3"/>
      <c r="H122" s="21"/>
      <c r="I122" s="21"/>
      <c r="J122" s="21"/>
      <c r="K122" s="21"/>
      <c r="L122" s="42"/>
      <c r="M122" s="19"/>
      <c r="N122" s="25"/>
      <c r="O122" s="26"/>
      <c r="P122" s="19"/>
      <c r="Q122" s="13"/>
      <c r="S122" s="27">
        <v>100</v>
      </c>
      <c r="T122" s="20"/>
      <c r="U122" s="27" t="e">
        <f>(J126/J124)*100</f>
        <v>#DIV/0!</v>
      </c>
      <c r="AH122" s="4" t="e">
        <f>IF(#REF!&lt;&gt;"",2,)</f>
        <v>#REF!</v>
      </c>
      <c r="AI122" s="4" t="e">
        <f>IF(#REF!&lt;&gt;"","","nomor halaman")</f>
        <v>#REF!</v>
      </c>
      <c r="AL122" s="4" t="e">
        <f>IF(#REF!&lt;&gt;"","nomor halaman","")</f>
        <v>#REF!</v>
      </c>
    </row>
    <row r="123" spans="1:17" ht="9.75" customHeight="1">
      <c r="A123" s="3"/>
      <c r="B123" s="12"/>
      <c r="C123" s="3"/>
      <c r="D123" s="3"/>
      <c r="E123" s="3"/>
      <c r="F123" s="3"/>
      <c r="G123" s="3"/>
      <c r="H123" s="21"/>
      <c r="I123" s="21"/>
      <c r="J123" s="21"/>
      <c r="K123" s="21"/>
      <c r="L123" s="3"/>
      <c r="M123" s="6"/>
      <c r="N123" s="23"/>
      <c r="O123" s="23"/>
      <c r="P123" s="23"/>
      <c r="Q123" s="13"/>
    </row>
    <row r="124" spans="1:17" ht="15.75" customHeight="1">
      <c r="A124" s="3"/>
      <c r="B124" s="12"/>
      <c r="C124" s="3"/>
      <c r="D124" s="3"/>
      <c r="E124" s="28" t="s">
        <v>20</v>
      </c>
      <c r="F124" s="800" t="s">
        <v>496</v>
      </c>
      <c r="G124" s="800"/>
      <c r="H124" s="800"/>
      <c r="I124" s="29"/>
      <c r="J124" s="19"/>
      <c r="K124" s="30"/>
      <c r="L124" s="3"/>
      <c r="M124" s="6" t="s">
        <v>498</v>
      </c>
      <c r="N124" s="23"/>
      <c r="O124" s="23"/>
      <c r="P124" s="23"/>
      <c r="Q124" s="13"/>
    </row>
    <row r="125" spans="1:17" ht="7.5" customHeight="1">
      <c r="A125" s="3"/>
      <c r="B125" s="12"/>
      <c r="C125" s="3"/>
      <c r="D125" s="3"/>
      <c r="E125" s="3"/>
      <c r="F125" s="3"/>
      <c r="G125" s="21"/>
      <c r="H125" s="21"/>
      <c r="I125" s="21"/>
      <c r="J125" s="21"/>
      <c r="K125" s="21"/>
      <c r="L125" s="3"/>
      <c r="M125" s="6"/>
      <c r="N125" s="23"/>
      <c r="O125" s="23"/>
      <c r="P125" s="23"/>
      <c r="Q125" s="13"/>
    </row>
    <row r="126" spans="1:17" ht="15.75" customHeight="1">
      <c r="A126" s="3"/>
      <c r="B126" s="12"/>
      <c r="C126" s="3"/>
      <c r="D126" s="3"/>
      <c r="E126" s="28" t="s">
        <v>20</v>
      </c>
      <c r="F126" s="800" t="s">
        <v>497</v>
      </c>
      <c r="G126" s="800"/>
      <c r="H126" s="800"/>
      <c r="I126" s="29"/>
      <c r="J126" s="19"/>
      <c r="K126" s="30"/>
      <c r="L126" s="3"/>
      <c r="M126" s="6" t="s">
        <v>498</v>
      </c>
      <c r="N126" s="23"/>
      <c r="O126" s="23"/>
      <c r="P126" s="23"/>
      <c r="Q126" s="13"/>
    </row>
    <row r="127" spans="1:21" s="45" customFormat="1" ht="10.5" customHeight="1">
      <c r="A127" s="30"/>
      <c r="B127" s="12"/>
      <c r="C127" s="30"/>
      <c r="D127" s="30"/>
      <c r="E127" s="30"/>
      <c r="F127" s="30"/>
      <c r="G127" s="30"/>
      <c r="H127" s="37"/>
      <c r="I127" s="37"/>
      <c r="J127" s="37"/>
      <c r="K127" s="37"/>
      <c r="L127" s="30"/>
      <c r="M127" s="38"/>
      <c r="N127" s="39"/>
      <c r="O127" s="39"/>
      <c r="P127" s="39"/>
      <c r="Q127" s="13"/>
      <c r="S127" s="46"/>
      <c r="T127" s="46"/>
      <c r="U127" s="46"/>
    </row>
    <row r="128" spans="1:21" ht="15" customHeight="1">
      <c r="A128" s="3"/>
      <c r="B128" s="12"/>
      <c r="C128" s="3"/>
      <c r="D128" s="3"/>
      <c r="E128" s="3" t="s">
        <v>130</v>
      </c>
      <c r="F128" s="827" t="s">
        <v>131</v>
      </c>
      <c r="G128" s="827"/>
      <c r="H128" s="21"/>
      <c r="I128" s="21"/>
      <c r="J128" s="21"/>
      <c r="K128" s="21"/>
      <c r="L128" s="42"/>
      <c r="M128" s="19"/>
      <c r="N128" s="25"/>
      <c r="O128" s="26"/>
      <c r="P128" s="19"/>
      <c r="Q128" s="13"/>
      <c r="S128" s="27">
        <v>100</v>
      </c>
      <c r="T128" s="20"/>
      <c r="U128" s="27" t="e">
        <f>(J132/J130)*100</f>
        <v>#DIV/0!</v>
      </c>
    </row>
    <row r="129" spans="1:17" ht="10.5" customHeight="1">
      <c r="A129" s="3"/>
      <c r="B129" s="12"/>
      <c r="C129" s="3"/>
      <c r="D129" s="3"/>
      <c r="E129" s="3"/>
      <c r="F129" s="3"/>
      <c r="G129" s="3"/>
      <c r="H129" s="21"/>
      <c r="I129" s="21"/>
      <c r="J129" s="21"/>
      <c r="K129" s="21"/>
      <c r="L129" s="3"/>
      <c r="M129" s="6"/>
      <c r="N129" s="23"/>
      <c r="O129" s="23"/>
      <c r="P129" s="23"/>
      <c r="Q129" s="13"/>
    </row>
    <row r="130" spans="1:17" ht="15.75" customHeight="1">
      <c r="A130" s="3"/>
      <c r="B130" s="12"/>
      <c r="C130" s="3"/>
      <c r="D130" s="3"/>
      <c r="E130" s="28" t="s">
        <v>20</v>
      </c>
      <c r="F130" s="800" t="s">
        <v>496</v>
      </c>
      <c r="G130" s="800"/>
      <c r="H130" s="800"/>
      <c r="I130" s="29"/>
      <c r="J130" s="19"/>
      <c r="K130" s="30"/>
      <c r="L130" s="3"/>
      <c r="M130" s="6" t="s">
        <v>498</v>
      </c>
      <c r="N130" s="23"/>
      <c r="O130" s="23"/>
      <c r="P130" s="23"/>
      <c r="Q130" s="13"/>
    </row>
    <row r="131" spans="1:17" ht="10.5" customHeight="1">
      <c r="A131" s="3"/>
      <c r="B131" s="12"/>
      <c r="C131" s="3"/>
      <c r="D131" s="3"/>
      <c r="E131" s="3"/>
      <c r="F131" s="3"/>
      <c r="G131" s="21"/>
      <c r="H131" s="21"/>
      <c r="I131" s="21"/>
      <c r="J131" s="21"/>
      <c r="K131" s="21"/>
      <c r="L131" s="3"/>
      <c r="M131" s="6"/>
      <c r="N131" s="23"/>
      <c r="O131" s="23"/>
      <c r="P131" s="23"/>
      <c r="Q131" s="13"/>
    </row>
    <row r="132" spans="1:17" ht="15.75" customHeight="1">
      <c r="A132" s="3"/>
      <c r="B132" s="12"/>
      <c r="C132" s="3"/>
      <c r="D132" s="3"/>
      <c r="E132" s="28" t="s">
        <v>20</v>
      </c>
      <c r="F132" s="800" t="s">
        <v>497</v>
      </c>
      <c r="G132" s="800"/>
      <c r="H132" s="800"/>
      <c r="I132" s="29"/>
      <c r="J132" s="19"/>
      <c r="K132" s="30"/>
      <c r="L132" s="3"/>
      <c r="M132" s="6" t="s">
        <v>498</v>
      </c>
      <c r="N132" s="23"/>
      <c r="O132" s="23"/>
      <c r="P132" s="23"/>
      <c r="Q132" s="13"/>
    </row>
    <row r="133" spans="1:17" ht="9.75" customHeight="1">
      <c r="A133" s="3"/>
      <c r="B133" s="12"/>
      <c r="C133" s="3"/>
      <c r="D133" s="3"/>
      <c r="E133" s="3"/>
      <c r="F133" s="3"/>
      <c r="G133" s="35"/>
      <c r="H133" s="35"/>
      <c r="I133" s="35"/>
      <c r="J133" s="21"/>
      <c r="K133" s="21"/>
      <c r="L133" s="3"/>
      <c r="M133" s="6"/>
      <c r="N133" s="23"/>
      <c r="O133" s="23"/>
      <c r="P133" s="23"/>
      <c r="Q133" s="13"/>
    </row>
    <row r="134" spans="1:22" ht="15.75" customHeight="1">
      <c r="A134" s="3"/>
      <c r="B134" s="12"/>
      <c r="C134" s="3"/>
      <c r="D134" s="3"/>
      <c r="E134" s="3" t="s">
        <v>132</v>
      </c>
      <c r="F134" s="827" t="s">
        <v>133</v>
      </c>
      <c r="G134" s="827"/>
      <c r="H134" s="21"/>
      <c r="I134" s="21"/>
      <c r="J134" s="21"/>
      <c r="K134" s="21"/>
      <c r="L134" s="42"/>
      <c r="M134" s="19"/>
      <c r="N134" s="25"/>
      <c r="O134" s="26"/>
      <c r="P134" s="19"/>
      <c r="Q134" s="13"/>
      <c r="S134" s="27">
        <v>100</v>
      </c>
      <c r="T134" s="20"/>
      <c r="U134" s="27" t="e">
        <f>(J138/J136)*100</f>
        <v>#DIV/0!</v>
      </c>
      <c r="V134" s="2" t="s">
        <v>134</v>
      </c>
    </row>
    <row r="135" spans="1:17" ht="9.75" customHeight="1">
      <c r="A135" s="3"/>
      <c r="B135" s="12"/>
      <c r="C135" s="3"/>
      <c r="D135" s="3"/>
      <c r="E135" s="3"/>
      <c r="F135" s="3"/>
      <c r="G135" s="3"/>
      <c r="H135" s="21"/>
      <c r="I135" s="21"/>
      <c r="J135" s="21"/>
      <c r="K135" s="21"/>
      <c r="L135" s="3"/>
      <c r="M135" s="6"/>
      <c r="N135" s="23"/>
      <c r="O135" s="23"/>
      <c r="P135" s="23"/>
      <c r="Q135" s="13"/>
    </row>
    <row r="136" spans="1:17" ht="15.75" customHeight="1">
      <c r="A136" s="3"/>
      <c r="B136" s="12"/>
      <c r="C136" s="3"/>
      <c r="D136" s="3"/>
      <c r="E136" s="28" t="s">
        <v>20</v>
      </c>
      <c r="F136" s="800" t="s">
        <v>496</v>
      </c>
      <c r="G136" s="800"/>
      <c r="H136" s="800"/>
      <c r="I136" s="29"/>
      <c r="J136" s="19"/>
      <c r="K136" s="30"/>
      <c r="L136" s="3"/>
      <c r="M136" s="6" t="s">
        <v>498</v>
      </c>
      <c r="N136" s="23"/>
      <c r="O136" s="23"/>
      <c r="P136" s="23"/>
      <c r="Q136" s="13"/>
    </row>
    <row r="137" spans="1:17" ht="10.5" customHeight="1">
      <c r="A137" s="3"/>
      <c r="B137" s="12"/>
      <c r="C137" s="3"/>
      <c r="D137" s="3"/>
      <c r="E137" s="3"/>
      <c r="F137" s="3"/>
      <c r="G137" s="21"/>
      <c r="H137" s="21"/>
      <c r="I137" s="21"/>
      <c r="J137" s="21"/>
      <c r="K137" s="21"/>
      <c r="L137" s="3"/>
      <c r="M137" s="6"/>
      <c r="N137" s="23"/>
      <c r="O137" s="23"/>
      <c r="P137" s="23"/>
      <c r="Q137" s="13"/>
    </row>
    <row r="138" spans="1:17" ht="15.75" customHeight="1">
      <c r="A138" s="3"/>
      <c r="B138" s="12"/>
      <c r="C138" s="3"/>
      <c r="D138" s="3"/>
      <c r="E138" s="28" t="s">
        <v>20</v>
      </c>
      <c r="F138" s="800" t="s">
        <v>497</v>
      </c>
      <c r="G138" s="800"/>
      <c r="H138" s="800"/>
      <c r="I138" s="29"/>
      <c r="J138" s="19"/>
      <c r="K138" s="30"/>
      <c r="L138" s="3"/>
      <c r="M138" s="6" t="s">
        <v>498</v>
      </c>
      <c r="N138" s="23"/>
      <c r="O138" s="23"/>
      <c r="P138" s="23"/>
      <c r="Q138" s="13"/>
    </row>
    <row r="139" spans="1:17" ht="11.25" customHeight="1">
      <c r="A139" s="3"/>
      <c r="B139" s="12"/>
      <c r="C139" s="3"/>
      <c r="D139" s="3"/>
      <c r="E139" s="3"/>
      <c r="F139" s="3"/>
      <c r="G139" s="3"/>
      <c r="H139" s="21"/>
      <c r="I139" s="21"/>
      <c r="J139" s="21"/>
      <c r="K139" s="21"/>
      <c r="L139" s="3"/>
      <c r="M139" s="6"/>
      <c r="N139" s="23"/>
      <c r="O139" s="23"/>
      <c r="P139" s="23"/>
      <c r="Q139" s="13"/>
    </row>
    <row r="140" spans="1:21" ht="15" customHeight="1">
      <c r="A140" s="3"/>
      <c r="B140" s="12"/>
      <c r="C140" s="3"/>
      <c r="D140" s="3"/>
      <c r="E140" s="41" t="s">
        <v>520</v>
      </c>
      <c r="F140" s="827" t="s">
        <v>135</v>
      </c>
      <c r="G140" s="827"/>
      <c r="H140" s="827"/>
      <c r="I140" s="33"/>
      <c r="J140" s="21"/>
      <c r="K140" s="21"/>
      <c r="L140" s="42"/>
      <c r="M140" s="19"/>
      <c r="N140" s="25"/>
      <c r="O140" s="26"/>
      <c r="P140" s="19"/>
      <c r="Q140" s="13"/>
      <c r="S140" s="27">
        <v>100</v>
      </c>
      <c r="T140" s="20"/>
      <c r="U140" s="27" t="e">
        <f>(J144/J142)*100</f>
        <v>#DIV/0!</v>
      </c>
    </row>
    <row r="141" spans="1:17" ht="10.5" customHeight="1">
      <c r="A141" s="3"/>
      <c r="B141" s="12"/>
      <c r="C141" s="3"/>
      <c r="D141" s="3"/>
      <c r="E141" s="3"/>
      <c r="F141" s="3"/>
      <c r="G141" s="3"/>
      <c r="H141" s="21"/>
      <c r="I141" s="21"/>
      <c r="J141" s="21"/>
      <c r="K141" s="21"/>
      <c r="L141" s="3"/>
      <c r="M141" s="6"/>
      <c r="N141" s="23"/>
      <c r="O141" s="23"/>
      <c r="P141" s="23"/>
      <c r="Q141" s="13"/>
    </row>
    <row r="142" spans="1:17" ht="15.75" customHeight="1">
      <c r="A142" s="3"/>
      <c r="B142" s="12"/>
      <c r="C142" s="3"/>
      <c r="D142" s="3"/>
      <c r="E142" s="28" t="s">
        <v>20</v>
      </c>
      <c r="F142" s="800" t="s">
        <v>496</v>
      </c>
      <c r="G142" s="800"/>
      <c r="H142" s="800"/>
      <c r="I142" s="29"/>
      <c r="J142" s="19"/>
      <c r="K142" s="30"/>
      <c r="L142" s="3"/>
      <c r="M142" s="6" t="s">
        <v>498</v>
      </c>
      <c r="N142" s="23"/>
      <c r="O142" s="23"/>
      <c r="P142" s="23"/>
      <c r="Q142" s="13"/>
    </row>
    <row r="143" spans="1:17" ht="10.5" customHeight="1">
      <c r="A143" s="3"/>
      <c r="B143" s="12"/>
      <c r="C143" s="3"/>
      <c r="D143" s="3"/>
      <c r="E143" s="3"/>
      <c r="F143" s="3"/>
      <c r="G143" s="21"/>
      <c r="H143" s="21"/>
      <c r="I143" s="21"/>
      <c r="J143" s="21"/>
      <c r="K143" s="21"/>
      <c r="L143" s="3"/>
      <c r="M143" s="6"/>
      <c r="N143" s="23"/>
      <c r="O143" s="23"/>
      <c r="P143" s="23"/>
      <c r="Q143" s="13"/>
    </row>
    <row r="144" spans="1:17" ht="15.75" customHeight="1">
      <c r="A144" s="3"/>
      <c r="B144" s="12"/>
      <c r="C144" s="3"/>
      <c r="D144" s="3"/>
      <c r="E144" s="28" t="s">
        <v>20</v>
      </c>
      <c r="F144" s="800" t="s">
        <v>497</v>
      </c>
      <c r="G144" s="800"/>
      <c r="H144" s="800"/>
      <c r="I144" s="29"/>
      <c r="J144" s="19"/>
      <c r="K144" s="30"/>
      <c r="L144" s="3"/>
      <c r="M144" s="6" t="s">
        <v>498</v>
      </c>
      <c r="N144" s="23"/>
      <c r="O144" s="23"/>
      <c r="P144" s="23"/>
      <c r="Q144" s="13"/>
    </row>
    <row r="145" spans="1:17" ht="10.5" customHeight="1">
      <c r="A145" s="3"/>
      <c r="B145" s="12"/>
      <c r="C145" s="3"/>
      <c r="D145" s="3"/>
      <c r="E145" s="3"/>
      <c r="F145" s="3"/>
      <c r="G145" s="35"/>
      <c r="H145" s="35"/>
      <c r="I145" s="35"/>
      <c r="J145" s="21"/>
      <c r="K145" s="21"/>
      <c r="L145" s="3"/>
      <c r="M145" s="6"/>
      <c r="N145" s="23"/>
      <c r="O145" s="23"/>
      <c r="P145" s="23"/>
      <c r="Q145" s="13"/>
    </row>
    <row r="146" spans="1:21" ht="15" customHeight="1">
      <c r="A146" s="3"/>
      <c r="B146" s="12"/>
      <c r="C146" s="3"/>
      <c r="D146" s="3" t="s">
        <v>11</v>
      </c>
      <c r="E146" s="3" t="s">
        <v>368</v>
      </c>
      <c r="F146" s="3"/>
      <c r="G146" s="3"/>
      <c r="H146" s="3"/>
      <c r="I146" s="3"/>
      <c r="J146" s="3"/>
      <c r="K146" s="3"/>
      <c r="L146" s="3"/>
      <c r="M146" s="19"/>
      <c r="N146" s="25"/>
      <c r="O146" s="26"/>
      <c r="P146" s="19"/>
      <c r="Q146" s="13"/>
      <c r="S146" s="27">
        <v>100</v>
      </c>
      <c r="T146" s="20"/>
      <c r="U146" s="27" t="e">
        <f>(J150/J148)*100</f>
        <v>#DIV/0!</v>
      </c>
    </row>
    <row r="147" spans="1:17" ht="10.5" customHeight="1">
      <c r="A147" s="3"/>
      <c r="B147" s="12"/>
      <c r="C147" s="3"/>
      <c r="D147" s="3"/>
      <c r="E147" s="3"/>
      <c r="F147" s="3"/>
      <c r="G147" s="3"/>
      <c r="H147" s="21"/>
      <c r="I147" s="21"/>
      <c r="J147" s="21"/>
      <c r="K147" s="21"/>
      <c r="L147" s="3"/>
      <c r="M147" s="6"/>
      <c r="N147" s="23"/>
      <c r="O147" s="23"/>
      <c r="P147" s="23"/>
      <c r="Q147" s="13"/>
    </row>
    <row r="148" spans="1:17" ht="15.75" customHeight="1">
      <c r="A148" s="3"/>
      <c r="B148" s="12"/>
      <c r="C148" s="3"/>
      <c r="D148" s="3"/>
      <c r="E148" s="28" t="s">
        <v>20</v>
      </c>
      <c r="F148" s="800" t="s">
        <v>496</v>
      </c>
      <c r="G148" s="800"/>
      <c r="H148" s="800"/>
      <c r="I148" s="29"/>
      <c r="J148" s="19"/>
      <c r="K148" s="30"/>
      <c r="L148" s="3"/>
      <c r="M148" s="6" t="s">
        <v>498</v>
      </c>
      <c r="N148" s="23"/>
      <c r="O148" s="23"/>
      <c r="P148" s="23"/>
      <c r="Q148" s="13"/>
    </row>
    <row r="149" spans="1:17" ht="10.5" customHeight="1">
      <c r="A149" s="3"/>
      <c r="B149" s="12"/>
      <c r="C149" s="3"/>
      <c r="D149" s="3"/>
      <c r="E149" s="3"/>
      <c r="F149" s="3"/>
      <c r="G149" s="21"/>
      <c r="H149" s="21"/>
      <c r="I149" s="21"/>
      <c r="J149" s="21"/>
      <c r="K149" s="21"/>
      <c r="L149" s="3"/>
      <c r="M149" s="6"/>
      <c r="N149" s="23"/>
      <c r="O149" s="23"/>
      <c r="P149" s="23"/>
      <c r="Q149" s="13"/>
    </row>
    <row r="150" spans="1:17" ht="15.75" customHeight="1">
      <c r="A150" s="3"/>
      <c r="B150" s="12"/>
      <c r="C150" s="3"/>
      <c r="D150" s="3"/>
      <c r="E150" s="28" t="s">
        <v>20</v>
      </c>
      <c r="F150" s="800" t="s">
        <v>497</v>
      </c>
      <c r="G150" s="800"/>
      <c r="H150" s="800"/>
      <c r="I150" s="29"/>
      <c r="J150" s="19"/>
      <c r="K150" s="30"/>
      <c r="L150" s="3"/>
      <c r="M150" s="6" t="s">
        <v>498</v>
      </c>
      <c r="N150" s="23"/>
      <c r="O150" s="23"/>
      <c r="P150" s="23"/>
      <c r="Q150" s="13"/>
    </row>
    <row r="151" spans="1:17" ht="10.5" customHeight="1">
      <c r="A151" s="3"/>
      <c r="B151" s="12"/>
      <c r="C151" s="3"/>
      <c r="D151" s="3"/>
      <c r="E151" s="3"/>
      <c r="F151" s="3"/>
      <c r="G151" s="3"/>
      <c r="H151" s="21"/>
      <c r="I151" s="21"/>
      <c r="J151" s="21"/>
      <c r="K151" s="21"/>
      <c r="L151" s="3"/>
      <c r="M151" s="6"/>
      <c r="N151" s="23"/>
      <c r="O151" s="23"/>
      <c r="P151" s="23"/>
      <c r="Q151" s="13"/>
    </row>
    <row r="152" spans="1:17" ht="15" customHeight="1">
      <c r="A152" s="3"/>
      <c r="B152" s="12"/>
      <c r="C152" s="3"/>
      <c r="D152" s="3" t="s">
        <v>12</v>
      </c>
      <c r="E152" s="3" t="s">
        <v>136</v>
      </c>
      <c r="F152" s="3"/>
      <c r="G152" s="3"/>
      <c r="H152" s="21"/>
      <c r="I152" s="21"/>
      <c r="J152" s="21"/>
      <c r="K152" s="21"/>
      <c r="L152" s="3"/>
      <c r="M152" s="6"/>
      <c r="N152" s="6"/>
      <c r="O152" s="6"/>
      <c r="P152" s="6"/>
      <c r="Q152" s="13"/>
    </row>
    <row r="153" spans="1:17" ht="10.5" customHeight="1">
      <c r="A153" s="3"/>
      <c r="B153" s="12"/>
      <c r="C153" s="3"/>
      <c r="D153" s="3"/>
      <c r="E153" s="3"/>
      <c r="F153" s="3"/>
      <c r="G153" s="3"/>
      <c r="H153" s="21"/>
      <c r="I153" s="21"/>
      <c r="J153" s="21"/>
      <c r="K153" s="21"/>
      <c r="L153" s="3"/>
      <c r="M153" s="6"/>
      <c r="N153" s="6"/>
      <c r="O153" s="6"/>
      <c r="P153" s="6"/>
      <c r="Q153" s="13"/>
    </row>
    <row r="154" spans="1:21" ht="15" customHeight="1">
      <c r="A154" s="3"/>
      <c r="B154" s="12"/>
      <c r="C154" s="3"/>
      <c r="D154" s="3"/>
      <c r="E154" s="3" t="s">
        <v>137</v>
      </c>
      <c r="F154" s="827" t="s">
        <v>138</v>
      </c>
      <c r="G154" s="827"/>
      <c r="H154" s="21"/>
      <c r="I154" s="21"/>
      <c r="J154" s="21"/>
      <c r="K154" s="21"/>
      <c r="L154" s="3"/>
      <c r="M154" s="19"/>
      <c r="N154" s="25"/>
      <c r="O154" s="26"/>
      <c r="P154" s="19"/>
      <c r="Q154" s="13"/>
      <c r="S154" s="27">
        <v>100</v>
      </c>
      <c r="T154" s="20"/>
      <c r="U154" s="27" t="e">
        <f>(J158/J156)*100</f>
        <v>#DIV/0!</v>
      </c>
    </row>
    <row r="155" spans="1:17" ht="10.5" customHeight="1">
      <c r="A155" s="3"/>
      <c r="B155" s="12"/>
      <c r="C155" s="3"/>
      <c r="D155" s="3"/>
      <c r="E155" s="3"/>
      <c r="F155" s="3"/>
      <c r="G155" s="3"/>
      <c r="H155" s="21"/>
      <c r="I155" s="21"/>
      <c r="J155" s="21"/>
      <c r="K155" s="21"/>
      <c r="L155" s="3"/>
      <c r="M155" s="6"/>
      <c r="N155" s="23"/>
      <c r="O155" s="23"/>
      <c r="P155" s="23"/>
      <c r="Q155" s="13"/>
    </row>
    <row r="156" spans="1:17" ht="15.75" customHeight="1">
      <c r="A156" s="3"/>
      <c r="B156" s="12"/>
      <c r="C156" s="3"/>
      <c r="D156" s="3"/>
      <c r="E156" s="28" t="s">
        <v>20</v>
      </c>
      <c r="F156" s="800" t="s">
        <v>496</v>
      </c>
      <c r="G156" s="800"/>
      <c r="H156" s="800"/>
      <c r="I156" s="29"/>
      <c r="J156" s="19"/>
      <c r="K156" s="30"/>
      <c r="L156" s="3"/>
      <c r="M156" s="6" t="s">
        <v>498</v>
      </c>
      <c r="N156" s="23"/>
      <c r="O156" s="23"/>
      <c r="P156" s="23"/>
      <c r="Q156" s="13"/>
    </row>
    <row r="157" spans="1:17" ht="10.5" customHeight="1">
      <c r="A157" s="3"/>
      <c r="B157" s="12"/>
      <c r="C157" s="3"/>
      <c r="D157" s="3"/>
      <c r="E157" s="28"/>
      <c r="F157" s="29"/>
      <c r="G157" s="29"/>
      <c r="H157" s="29"/>
      <c r="I157" s="29"/>
      <c r="J157" s="47"/>
      <c r="K157" s="30"/>
      <c r="L157" s="3"/>
      <c r="M157" s="6"/>
      <c r="N157" s="23"/>
      <c r="O157" s="23"/>
      <c r="P157" s="23"/>
      <c r="Q157" s="13"/>
    </row>
    <row r="158" spans="1:17" ht="15.75" customHeight="1">
      <c r="A158" s="3"/>
      <c r="B158" s="12"/>
      <c r="C158" s="3"/>
      <c r="D158" s="3"/>
      <c r="E158" s="28" t="s">
        <v>20</v>
      </c>
      <c r="F158" s="800" t="s">
        <v>497</v>
      </c>
      <c r="G158" s="800"/>
      <c r="H158" s="800"/>
      <c r="I158" s="29"/>
      <c r="J158" s="19"/>
      <c r="K158" s="30"/>
      <c r="L158" s="3"/>
      <c r="M158" s="6" t="s">
        <v>498</v>
      </c>
      <c r="N158" s="23"/>
      <c r="O158" s="23"/>
      <c r="P158" s="23"/>
      <c r="Q158" s="13"/>
    </row>
    <row r="159" spans="1:17" ht="9.75" customHeight="1">
      <c r="A159" s="3"/>
      <c r="B159" s="12"/>
      <c r="C159" s="3"/>
      <c r="D159" s="3"/>
      <c r="E159" s="3"/>
      <c r="F159" s="3"/>
      <c r="G159" s="21"/>
      <c r="H159" s="21"/>
      <c r="I159" s="21"/>
      <c r="J159" s="21"/>
      <c r="K159" s="21"/>
      <c r="L159" s="3"/>
      <c r="M159" s="6"/>
      <c r="N159" s="23"/>
      <c r="O159" s="23"/>
      <c r="P159" s="23"/>
      <c r="Q159" s="13"/>
    </row>
    <row r="160" spans="1:21" ht="15.75">
      <c r="A160" s="3"/>
      <c r="B160" s="12"/>
      <c r="C160" s="3"/>
      <c r="D160" s="3"/>
      <c r="E160" s="3" t="s">
        <v>139</v>
      </c>
      <c r="F160" s="827" t="s">
        <v>140</v>
      </c>
      <c r="G160" s="827"/>
      <c r="H160" s="21"/>
      <c r="I160" s="21"/>
      <c r="J160" s="21"/>
      <c r="K160" s="21"/>
      <c r="L160" s="3"/>
      <c r="M160" s="19"/>
      <c r="N160" s="25"/>
      <c r="O160" s="26"/>
      <c r="P160" s="19"/>
      <c r="Q160" s="13"/>
      <c r="S160" s="27">
        <v>100</v>
      </c>
      <c r="T160" s="20"/>
      <c r="U160" s="27" t="e">
        <f>(J164/J162)*100</f>
        <v>#DIV/0!</v>
      </c>
    </row>
    <row r="161" spans="1:17" ht="9.75" customHeight="1">
      <c r="A161" s="3"/>
      <c r="B161" s="12"/>
      <c r="C161" s="3"/>
      <c r="D161" s="3"/>
      <c r="E161" s="3"/>
      <c r="F161" s="3"/>
      <c r="G161" s="3"/>
      <c r="H161" s="21"/>
      <c r="I161" s="21"/>
      <c r="J161" s="21"/>
      <c r="K161" s="21"/>
      <c r="L161" s="3"/>
      <c r="M161" s="6"/>
      <c r="N161" s="23"/>
      <c r="O161" s="23"/>
      <c r="P161" s="23"/>
      <c r="Q161" s="13"/>
    </row>
    <row r="162" spans="1:17" ht="15.75" customHeight="1">
      <c r="A162" s="3"/>
      <c r="B162" s="12"/>
      <c r="C162" s="3"/>
      <c r="D162" s="3"/>
      <c r="E162" s="28" t="s">
        <v>20</v>
      </c>
      <c r="F162" s="800" t="s">
        <v>496</v>
      </c>
      <c r="G162" s="800"/>
      <c r="H162" s="800"/>
      <c r="I162" s="29"/>
      <c r="J162" s="19"/>
      <c r="K162" s="30"/>
      <c r="L162" s="3"/>
      <c r="M162" s="6" t="s">
        <v>498</v>
      </c>
      <c r="N162" s="23"/>
      <c r="O162" s="23"/>
      <c r="P162" s="23"/>
      <c r="Q162" s="13"/>
    </row>
    <row r="163" spans="1:17" ht="9.75" customHeight="1">
      <c r="A163" s="3"/>
      <c r="B163" s="12"/>
      <c r="C163" s="3"/>
      <c r="D163" s="3"/>
      <c r="E163" s="3"/>
      <c r="F163" s="3"/>
      <c r="G163" s="3"/>
      <c r="H163" s="21"/>
      <c r="I163" s="21"/>
      <c r="J163" s="21"/>
      <c r="K163" s="21"/>
      <c r="L163" s="3"/>
      <c r="M163" s="6"/>
      <c r="N163" s="23"/>
      <c r="O163" s="23"/>
      <c r="P163" s="23"/>
      <c r="Q163" s="13"/>
    </row>
    <row r="164" spans="1:17" ht="15.75" customHeight="1">
      <c r="A164" s="3"/>
      <c r="B164" s="12"/>
      <c r="C164" s="3"/>
      <c r="D164" s="3"/>
      <c r="E164" s="28" t="s">
        <v>20</v>
      </c>
      <c r="F164" s="800" t="s">
        <v>497</v>
      </c>
      <c r="G164" s="800"/>
      <c r="H164" s="800"/>
      <c r="I164" s="29"/>
      <c r="J164" s="19"/>
      <c r="K164" s="30"/>
      <c r="L164" s="3"/>
      <c r="M164" s="6" t="s">
        <v>498</v>
      </c>
      <c r="N164" s="23"/>
      <c r="O164" s="23"/>
      <c r="P164" s="23"/>
      <c r="Q164" s="13"/>
    </row>
    <row r="165" spans="1:17" ht="10.5" customHeight="1">
      <c r="A165" s="3"/>
      <c r="B165" s="12"/>
      <c r="C165" s="3"/>
      <c r="D165" s="3"/>
      <c r="E165" s="3"/>
      <c r="F165" s="3"/>
      <c r="G165" s="3"/>
      <c r="H165" s="21"/>
      <c r="I165" s="21"/>
      <c r="J165" s="21"/>
      <c r="K165" s="21"/>
      <c r="L165" s="3"/>
      <c r="M165" s="6"/>
      <c r="N165" s="23"/>
      <c r="O165" s="23"/>
      <c r="P165" s="23"/>
      <c r="Q165" s="13"/>
    </row>
    <row r="166" spans="1:17" ht="15.75">
      <c r="A166" s="3"/>
      <c r="B166" s="12"/>
      <c r="C166" s="3"/>
      <c r="D166" s="3" t="s">
        <v>87</v>
      </c>
      <c r="E166" s="3" t="s">
        <v>141</v>
      </c>
      <c r="F166" s="3"/>
      <c r="G166" s="3"/>
      <c r="H166" s="3"/>
      <c r="I166" s="3"/>
      <c r="J166" s="3"/>
      <c r="K166" s="3"/>
      <c r="L166" s="3"/>
      <c r="M166" s="6"/>
      <c r="N166" s="6"/>
      <c r="O166" s="6"/>
      <c r="P166" s="6"/>
      <c r="Q166" s="13"/>
    </row>
    <row r="167" spans="1:17" ht="10.5" customHeight="1">
      <c r="A167" s="3"/>
      <c r="B167" s="12"/>
      <c r="C167" s="3"/>
      <c r="D167" s="3"/>
      <c r="E167" s="3"/>
      <c r="F167" s="3"/>
      <c r="G167" s="3"/>
      <c r="H167" s="3"/>
      <c r="I167" s="3"/>
      <c r="J167" s="3"/>
      <c r="K167" s="3"/>
      <c r="L167" s="3"/>
      <c r="M167" s="6"/>
      <c r="N167" s="6"/>
      <c r="O167" s="6"/>
      <c r="P167" s="6"/>
      <c r="Q167" s="13"/>
    </row>
    <row r="168" spans="1:21" ht="15" customHeight="1">
      <c r="A168" s="3"/>
      <c r="B168" s="12"/>
      <c r="C168" s="3"/>
      <c r="D168" s="3"/>
      <c r="E168" s="3" t="s">
        <v>142</v>
      </c>
      <c r="F168" s="827" t="s">
        <v>521</v>
      </c>
      <c r="G168" s="827"/>
      <c r="H168" s="827"/>
      <c r="I168" s="827"/>
      <c r="J168" s="827"/>
      <c r="K168" s="33"/>
      <c r="L168" s="3"/>
      <c r="M168" s="19"/>
      <c r="N168" s="25"/>
      <c r="O168" s="26"/>
      <c r="P168" s="19"/>
      <c r="Q168" s="13"/>
      <c r="S168" s="27">
        <v>100</v>
      </c>
      <c r="T168" s="20"/>
      <c r="U168" s="27" t="e">
        <f>(J172/J170)*100</f>
        <v>#DIV/0!</v>
      </c>
    </row>
    <row r="169" spans="1:17" ht="10.5" customHeight="1">
      <c r="A169" s="3"/>
      <c r="B169" s="12"/>
      <c r="C169" s="3"/>
      <c r="D169" s="3"/>
      <c r="E169" s="3"/>
      <c r="F169" s="3"/>
      <c r="G169" s="3"/>
      <c r="H169" s="21"/>
      <c r="I169" s="21"/>
      <c r="J169" s="21"/>
      <c r="K169" s="21"/>
      <c r="L169" s="3"/>
      <c r="M169" s="6"/>
      <c r="N169" s="23"/>
      <c r="O169" s="23"/>
      <c r="P169" s="23"/>
      <c r="Q169" s="13"/>
    </row>
    <row r="170" spans="1:17" ht="15.75" customHeight="1">
      <c r="A170" s="3"/>
      <c r="B170" s="12"/>
      <c r="C170" s="3"/>
      <c r="D170" s="3"/>
      <c r="E170" s="28" t="s">
        <v>20</v>
      </c>
      <c r="F170" s="800" t="s">
        <v>496</v>
      </c>
      <c r="G170" s="800"/>
      <c r="H170" s="800"/>
      <c r="I170" s="29"/>
      <c r="J170" s="19"/>
      <c r="K170" s="30"/>
      <c r="L170" s="3"/>
      <c r="M170" s="6" t="s">
        <v>498</v>
      </c>
      <c r="N170" s="23"/>
      <c r="O170" s="23"/>
      <c r="P170" s="23"/>
      <c r="Q170" s="13"/>
    </row>
    <row r="171" spans="1:17" ht="10.5" customHeight="1">
      <c r="A171" s="3"/>
      <c r="B171" s="12"/>
      <c r="C171" s="3"/>
      <c r="D171" s="3"/>
      <c r="E171" s="3"/>
      <c r="F171" s="3"/>
      <c r="G171" s="21"/>
      <c r="H171" s="21"/>
      <c r="I171" s="21"/>
      <c r="J171" s="21"/>
      <c r="K171" s="21"/>
      <c r="L171" s="3"/>
      <c r="M171" s="6"/>
      <c r="N171" s="23"/>
      <c r="O171" s="23"/>
      <c r="P171" s="23"/>
      <c r="Q171" s="13"/>
    </row>
    <row r="172" spans="1:17" ht="15.75" customHeight="1">
      <c r="A172" s="3"/>
      <c r="B172" s="12"/>
      <c r="C172" s="3"/>
      <c r="D172" s="3"/>
      <c r="E172" s="28" t="s">
        <v>20</v>
      </c>
      <c r="F172" s="800" t="s">
        <v>497</v>
      </c>
      <c r="G172" s="800"/>
      <c r="H172" s="800"/>
      <c r="I172" s="29"/>
      <c r="J172" s="19"/>
      <c r="K172" s="30"/>
      <c r="L172" s="3"/>
      <c r="M172" s="6" t="s">
        <v>498</v>
      </c>
      <c r="N172" s="23"/>
      <c r="O172" s="23"/>
      <c r="P172" s="23"/>
      <c r="Q172" s="13"/>
    </row>
    <row r="173" spans="1:17" ht="10.5" customHeight="1">
      <c r="A173" s="3"/>
      <c r="B173" s="12"/>
      <c r="C173" s="3"/>
      <c r="D173" s="3"/>
      <c r="E173" s="3"/>
      <c r="F173" s="3"/>
      <c r="G173" s="3"/>
      <c r="H173" s="21"/>
      <c r="I173" s="21"/>
      <c r="J173" s="21"/>
      <c r="K173" s="21"/>
      <c r="L173" s="3"/>
      <c r="M173" s="6"/>
      <c r="N173" s="23"/>
      <c r="O173" s="23"/>
      <c r="P173" s="23"/>
      <c r="Q173" s="13"/>
    </row>
    <row r="174" spans="1:21" ht="15" customHeight="1">
      <c r="A174" s="3"/>
      <c r="B174" s="12"/>
      <c r="C174" s="3"/>
      <c r="D174" s="3"/>
      <c r="E174" s="3" t="s">
        <v>143</v>
      </c>
      <c r="F174" s="800" t="s">
        <v>144</v>
      </c>
      <c r="G174" s="800"/>
      <c r="H174" s="800"/>
      <c r="I174" s="36"/>
      <c r="J174" s="36"/>
      <c r="K174" s="29"/>
      <c r="L174" s="3"/>
      <c r="M174" s="19"/>
      <c r="N174" s="25"/>
      <c r="O174" s="26"/>
      <c r="P174" s="19"/>
      <c r="Q174" s="13"/>
      <c r="S174" s="27">
        <v>100</v>
      </c>
      <c r="T174" s="20"/>
      <c r="U174" s="27" t="e">
        <f>(J179/J177)*100</f>
        <v>#DIV/0!</v>
      </c>
    </row>
    <row r="175" spans="1:17" ht="15.75">
      <c r="A175" s="3"/>
      <c r="B175" s="12"/>
      <c r="C175" s="3"/>
      <c r="D175" s="3"/>
      <c r="E175" s="3"/>
      <c r="F175" s="800"/>
      <c r="G175" s="800"/>
      <c r="H175" s="800"/>
      <c r="I175" s="36"/>
      <c r="J175" s="36"/>
      <c r="K175" s="29"/>
      <c r="L175" s="3"/>
      <c r="M175" s="6"/>
      <c r="N175" s="6"/>
      <c r="O175" s="6"/>
      <c r="P175" s="6"/>
      <c r="Q175" s="13"/>
    </row>
    <row r="176" spans="1:17" ht="10.5" customHeight="1">
      <c r="A176" s="3"/>
      <c r="B176" s="12"/>
      <c r="C176" s="3"/>
      <c r="D176" s="3"/>
      <c r="E176" s="3"/>
      <c r="F176" s="3"/>
      <c r="G176" s="3"/>
      <c r="H176" s="21"/>
      <c r="I176" s="21"/>
      <c r="J176" s="21"/>
      <c r="K176" s="21"/>
      <c r="L176" s="3"/>
      <c r="M176" s="6"/>
      <c r="N176" s="23"/>
      <c r="O176" s="23"/>
      <c r="P176" s="23"/>
      <c r="Q176" s="13"/>
    </row>
    <row r="177" spans="1:17" ht="15.75" customHeight="1">
      <c r="A177" s="3"/>
      <c r="B177" s="12"/>
      <c r="C177" s="3"/>
      <c r="D177" s="3"/>
      <c r="E177" s="28" t="s">
        <v>20</v>
      </c>
      <c r="F177" s="800" t="s">
        <v>496</v>
      </c>
      <c r="G177" s="800"/>
      <c r="H177" s="800"/>
      <c r="I177" s="29"/>
      <c r="J177" s="19"/>
      <c r="K177" s="30"/>
      <c r="L177" s="3"/>
      <c r="M177" s="6" t="s">
        <v>498</v>
      </c>
      <c r="N177" s="23"/>
      <c r="O177" s="23"/>
      <c r="P177" s="23"/>
      <c r="Q177" s="13"/>
    </row>
    <row r="178" spans="1:17" ht="10.5" customHeight="1">
      <c r="A178" s="3"/>
      <c r="B178" s="12"/>
      <c r="C178" s="3"/>
      <c r="D178" s="3"/>
      <c r="E178" s="3"/>
      <c r="F178" s="3"/>
      <c r="G178" s="21"/>
      <c r="H178" s="21"/>
      <c r="I178" s="21"/>
      <c r="J178" s="21"/>
      <c r="K178" s="21"/>
      <c r="L178" s="3"/>
      <c r="M178" s="6"/>
      <c r="N178" s="23"/>
      <c r="O178" s="23"/>
      <c r="P178" s="23"/>
      <c r="Q178" s="13"/>
    </row>
    <row r="179" spans="1:17" ht="15.75" customHeight="1">
      <c r="A179" s="3"/>
      <c r="B179" s="12"/>
      <c r="C179" s="3"/>
      <c r="D179" s="3"/>
      <c r="E179" s="28" t="s">
        <v>20</v>
      </c>
      <c r="F179" s="800" t="s">
        <v>497</v>
      </c>
      <c r="G179" s="800"/>
      <c r="H179" s="800"/>
      <c r="I179" s="29"/>
      <c r="J179" s="19"/>
      <c r="K179" s="30"/>
      <c r="L179" s="3"/>
      <c r="M179" s="6" t="s">
        <v>498</v>
      </c>
      <c r="N179" s="23"/>
      <c r="O179" s="23"/>
      <c r="P179" s="23"/>
      <c r="Q179" s="13"/>
    </row>
    <row r="180" spans="1:21" s="45" customFormat="1" ht="10.5" customHeight="1">
      <c r="A180" s="30"/>
      <c r="B180" s="12"/>
      <c r="C180" s="30"/>
      <c r="D180" s="30"/>
      <c r="E180" s="30"/>
      <c r="F180" s="30"/>
      <c r="G180" s="48"/>
      <c r="H180" s="48"/>
      <c r="I180" s="48"/>
      <c r="J180" s="37"/>
      <c r="K180" s="37"/>
      <c r="L180" s="30"/>
      <c r="M180" s="38"/>
      <c r="N180" s="39"/>
      <c r="O180" s="39"/>
      <c r="P180" s="39"/>
      <c r="Q180" s="13"/>
      <c r="S180" s="46"/>
      <c r="T180" s="46"/>
      <c r="U180" s="46"/>
    </row>
    <row r="181" spans="1:17" ht="10.5" customHeight="1">
      <c r="A181" s="3"/>
      <c r="B181" s="12"/>
      <c r="C181" s="30"/>
      <c r="D181" s="30"/>
      <c r="E181" s="30"/>
      <c r="F181" s="30"/>
      <c r="G181" s="48"/>
      <c r="H181" s="48"/>
      <c r="I181" s="48"/>
      <c r="J181" s="37"/>
      <c r="K181" s="37"/>
      <c r="L181" s="30"/>
      <c r="M181" s="38"/>
      <c r="N181" s="39"/>
      <c r="O181" s="39"/>
      <c r="P181" s="39"/>
      <c r="Q181" s="13"/>
    </row>
    <row r="182" spans="1:17" ht="15" customHeight="1">
      <c r="A182" s="3"/>
      <c r="B182" s="12"/>
      <c r="C182" s="41" t="s">
        <v>14</v>
      </c>
      <c r="D182" s="3" t="s">
        <v>145</v>
      </c>
      <c r="E182" s="3"/>
      <c r="F182" s="3"/>
      <c r="G182" s="3"/>
      <c r="H182" s="3"/>
      <c r="I182" s="3"/>
      <c r="J182" s="3"/>
      <c r="K182" s="3"/>
      <c r="L182" s="3"/>
      <c r="M182" s="6"/>
      <c r="N182" s="6"/>
      <c r="O182" s="6"/>
      <c r="P182" s="6"/>
      <c r="Q182" s="13"/>
    </row>
    <row r="183" spans="1:17" ht="31.5" customHeight="1">
      <c r="A183" s="3"/>
      <c r="B183" s="12"/>
      <c r="C183" s="3"/>
      <c r="D183" s="836" t="s">
        <v>146</v>
      </c>
      <c r="E183" s="836"/>
      <c r="F183" s="836"/>
      <c r="G183" s="836"/>
      <c r="H183" s="836"/>
      <c r="I183" s="49"/>
      <c r="J183" s="49"/>
      <c r="K183" s="50"/>
      <c r="L183" s="3"/>
      <c r="M183" s="6"/>
      <c r="N183" s="6"/>
      <c r="O183" s="6"/>
      <c r="P183" s="6"/>
      <c r="Q183" s="13"/>
    </row>
    <row r="184" spans="1:17" ht="10.5" customHeight="1">
      <c r="A184" s="3"/>
      <c r="B184" s="12"/>
      <c r="C184" s="3"/>
      <c r="D184" s="49"/>
      <c r="E184" s="49"/>
      <c r="F184" s="49"/>
      <c r="G184" s="49"/>
      <c r="H184" s="49"/>
      <c r="I184" s="49"/>
      <c r="J184" s="49"/>
      <c r="K184" s="49"/>
      <c r="L184" s="3"/>
      <c r="M184" s="6"/>
      <c r="N184" s="6"/>
      <c r="O184" s="6"/>
      <c r="P184" s="6"/>
      <c r="Q184" s="13"/>
    </row>
    <row r="185" spans="1:21" ht="15" customHeight="1">
      <c r="A185" s="3"/>
      <c r="B185" s="12"/>
      <c r="C185" s="3"/>
      <c r="D185" s="3" t="s">
        <v>5</v>
      </c>
      <c r="E185" s="3" t="s">
        <v>147</v>
      </c>
      <c r="F185" s="3"/>
      <c r="G185" s="3"/>
      <c r="H185" s="3"/>
      <c r="I185" s="3"/>
      <c r="J185" s="3"/>
      <c r="K185" s="3"/>
      <c r="L185" s="3"/>
      <c r="M185" s="19"/>
      <c r="N185" s="25"/>
      <c r="O185" s="26"/>
      <c r="P185" s="19"/>
      <c r="Q185" s="13"/>
      <c r="S185" s="27">
        <v>100</v>
      </c>
      <c r="T185" s="20"/>
      <c r="U185" s="27">
        <f>IF(M185&lt;&gt;"",100,0)</f>
        <v>0</v>
      </c>
    </row>
    <row r="186" spans="1:17" ht="29.25" customHeight="1">
      <c r="A186" s="3"/>
      <c r="B186" s="12"/>
      <c r="C186" s="3"/>
      <c r="D186" s="3"/>
      <c r="E186" s="837" t="s">
        <v>905</v>
      </c>
      <c r="F186" s="838"/>
      <c r="G186" s="838"/>
      <c r="H186" s="839"/>
      <c r="I186" s="3"/>
      <c r="J186" s="3"/>
      <c r="K186" s="51"/>
      <c r="L186" s="3"/>
      <c r="M186" s="6"/>
      <c r="N186" s="6"/>
      <c r="O186" s="6"/>
      <c r="P186" s="6"/>
      <c r="Q186" s="13"/>
    </row>
    <row r="187" spans="1:17" ht="10.5" customHeight="1">
      <c r="A187" s="3"/>
      <c r="B187" s="12"/>
      <c r="C187" s="3"/>
      <c r="D187" s="3"/>
      <c r="E187" s="52"/>
      <c r="F187" s="52"/>
      <c r="G187" s="3"/>
      <c r="H187" s="3"/>
      <c r="I187" s="3"/>
      <c r="J187" s="3"/>
      <c r="K187" s="3"/>
      <c r="L187" s="3"/>
      <c r="M187" s="6"/>
      <c r="N187" s="6"/>
      <c r="O187" s="6"/>
      <c r="P187" s="6"/>
      <c r="Q187" s="13"/>
    </row>
    <row r="188" spans="1:22" ht="15" customHeight="1">
      <c r="A188" s="3"/>
      <c r="B188" s="12"/>
      <c r="C188" s="3"/>
      <c r="D188" s="3"/>
      <c r="E188" s="53" t="s">
        <v>148</v>
      </c>
      <c r="F188" s="53"/>
      <c r="G188" s="33"/>
      <c r="H188" s="3"/>
      <c r="I188" s="3"/>
      <c r="J188" s="19"/>
      <c r="K188" s="54"/>
      <c r="L188" s="3"/>
      <c r="M188" s="6"/>
      <c r="N188" s="6"/>
      <c r="O188" s="6"/>
      <c r="P188" s="6"/>
      <c r="Q188" s="13"/>
      <c r="V188" s="4" t="s">
        <v>149</v>
      </c>
    </row>
    <row r="189" spans="1:17" ht="9.75" customHeight="1">
      <c r="A189" s="3"/>
      <c r="B189" s="12"/>
      <c r="C189" s="3"/>
      <c r="D189" s="3"/>
      <c r="E189" s="55"/>
      <c r="F189" s="55"/>
      <c r="G189" s="3"/>
      <c r="H189" s="3"/>
      <c r="I189" s="3"/>
      <c r="J189" s="3"/>
      <c r="K189" s="3"/>
      <c r="L189" s="3"/>
      <c r="M189" s="6"/>
      <c r="N189" s="6"/>
      <c r="O189" s="6"/>
      <c r="P189" s="6"/>
      <c r="Q189" s="13"/>
    </row>
    <row r="190" spans="1:17" ht="15" customHeight="1">
      <c r="A190" s="3"/>
      <c r="B190" s="12"/>
      <c r="C190" s="3"/>
      <c r="D190" s="3"/>
      <c r="E190" s="53" t="s">
        <v>150</v>
      </c>
      <c r="F190" s="53"/>
      <c r="G190" s="33"/>
      <c r="H190" s="3"/>
      <c r="I190" s="3"/>
      <c r="J190" s="19"/>
      <c r="K190" s="54"/>
      <c r="L190" s="3"/>
      <c r="M190" s="6"/>
      <c r="N190" s="6"/>
      <c r="O190" s="6"/>
      <c r="P190" s="6"/>
      <c r="Q190" s="13"/>
    </row>
    <row r="191" spans="1:17" ht="9.75" customHeight="1">
      <c r="A191" s="3"/>
      <c r="B191" s="12"/>
      <c r="C191" s="3"/>
      <c r="D191" s="3"/>
      <c r="E191" s="55"/>
      <c r="F191" s="55"/>
      <c r="G191" s="3"/>
      <c r="H191" s="3"/>
      <c r="I191" s="3"/>
      <c r="J191" s="3"/>
      <c r="K191" s="3"/>
      <c r="L191" s="3"/>
      <c r="M191" s="6"/>
      <c r="N191" s="6"/>
      <c r="O191" s="6"/>
      <c r="P191" s="6"/>
      <c r="Q191" s="13"/>
    </row>
    <row r="192" spans="1:17" ht="15" customHeight="1">
      <c r="A192" s="3"/>
      <c r="B192" s="12"/>
      <c r="C192" s="3"/>
      <c r="D192" s="3"/>
      <c r="E192" s="53" t="s">
        <v>151</v>
      </c>
      <c r="F192" s="53"/>
      <c r="G192" s="33"/>
      <c r="H192" s="3"/>
      <c r="I192" s="3"/>
      <c r="J192" s="19"/>
      <c r="K192" s="54"/>
      <c r="L192" s="3"/>
      <c r="M192" s="6"/>
      <c r="N192" s="6"/>
      <c r="O192" s="6"/>
      <c r="P192" s="6"/>
      <c r="Q192" s="13"/>
    </row>
    <row r="193" spans="1:17" ht="9.75" customHeight="1">
      <c r="A193" s="3"/>
      <c r="B193" s="12"/>
      <c r="C193" s="3"/>
      <c r="D193" s="3"/>
      <c r="E193" s="33"/>
      <c r="F193" s="33"/>
      <c r="G193" s="3"/>
      <c r="H193" s="3"/>
      <c r="I193" s="3"/>
      <c r="J193" s="3"/>
      <c r="K193" s="3"/>
      <c r="L193" s="3"/>
      <c r="M193" s="6"/>
      <c r="N193" s="6"/>
      <c r="O193" s="6"/>
      <c r="P193" s="6"/>
      <c r="Q193" s="13"/>
    </row>
    <row r="194" spans="1:17" ht="15" customHeight="1">
      <c r="A194" s="3"/>
      <c r="B194" s="12"/>
      <c r="C194" s="3"/>
      <c r="D194" s="3"/>
      <c r="E194" s="53" t="s">
        <v>152</v>
      </c>
      <c r="F194" s="53"/>
      <c r="G194" s="33"/>
      <c r="H194" s="3"/>
      <c r="I194" s="3"/>
      <c r="J194" s="19"/>
      <c r="K194" s="54"/>
      <c r="L194" s="3"/>
      <c r="M194" s="6"/>
      <c r="N194" s="6"/>
      <c r="O194" s="6"/>
      <c r="P194" s="6"/>
      <c r="Q194" s="13"/>
    </row>
    <row r="195" spans="1:17" ht="9.75" customHeight="1">
      <c r="A195" s="3"/>
      <c r="B195" s="12"/>
      <c r="C195" s="3"/>
      <c r="D195" s="3"/>
      <c r="E195" s="3"/>
      <c r="F195" s="3"/>
      <c r="G195" s="3"/>
      <c r="H195" s="3"/>
      <c r="I195" s="3"/>
      <c r="J195" s="3"/>
      <c r="K195" s="3"/>
      <c r="L195" s="3"/>
      <c r="M195" s="6"/>
      <c r="N195" s="6"/>
      <c r="O195" s="6"/>
      <c r="P195" s="6"/>
      <c r="Q195" s="13"/>
    </row>
    <row r="196" spans="1:21" ht="15" customHeight="1">
      <c r="A196" s="3"/>
      <c r="B196" s="12"/>
      <c r="C196" s="3"/>
      <c r="D196" s="3" t="s">
        <v>153</v>
      </c>
      <c r="E196" s="3" t="s">
        <v>522</v>
      </c>
      <c r="F196" s="3"/>
      <c r="G196" s="3"/>
      <c r="H196" s="3"/>
      <c r="I196" s="3"/>
      <c r="J196" s="3"/>
      <c r="K196" s="3"/>
      <c r="L196" s="3"/>
      <c r="M196" s="19"/>
      <c r="N196" s="25"/>
      <c r="O196" s="26"/>
      <c r="P196" s="19"/>
      <c r="Q196" s="13"/>
      <c r="S196" s="56" t="s">
        <v>523</v>
      </c>
      <c r="T196" s="20"/>
      <c r="U196" s="20"/>
    </row>
    <row r="197" spans="1:17" ht="15.75" customHeight="1">
      <c r="A197" s="3"/>
      <c r="B197" s="12"/>
      <c r="C197" s="3"/>
      <c r="D197" s="3"/>
      <c r="E197" s="844" t="s">
        <v>906</v>
      </c>
      <c r="F197" s="845"/>
      <c r="G197" s="845"/>
      <c r="H197" s="846"/>
      <c r="I197" s="57"/>
      <c r="J197" s="57"/>
      <c r="K197" s="57"/>
      <c r="L197" s="3"/>
      <c r="M197" s="6"/>
      <c r="N197" s="6"/>
      <c r="O197" s="6"/>
      <c r="P197" s="6"/>
      <c r="Q197" s="13"/>
    </row>
    <row r="198" spans="1:17" ht="15.75" customHeight="1">
      <c r="A198" s="3"/>
      <c r="B198" s="12"/>
      <c r="C198" s="3"/>
      <c r="D198" s="3"/>
      <c r="E198" s="847"/>
      <c r="F198" s="848"/>
      <c r="G198" s="848"/>
      <c r="H198" s="849"/>
      <c r="I198" s="57"/>
      <c r="J198" s="57"/>
      <c r="K198" s="57"/>
      <c r="L198" s="3"/>
      <c r="M198" s="6"/>
      <c r="N198" s="6"/>
      <c r="O198" s="6"/>
      <c r="P198" s="6"/>
      <c r="Q198" s="13"/>
    </row>
    <row r="199" spans="1:17" ht="9.75" customHeight="1">
      <c r="A199" s="3"/>
      <c r="B199" s="12"/>
      <c r="C199" s="3"/>
      <c r="D199" s="3"/>
      <c r="E199" s="3"/>
      <c r="F199" s="3"/>
      <c r="G199" s="3"/>
      <c r="H199" s="3"/>
      <c r="I199" s="3"/>
      <c r="J199" s="3"/>
      <c r="K199" s="3"/>
      <c r="L199" s="3"/>
      <c r="M199" s="6"/>
      <c r="N199" s="6"/>
      <c r="O199" s="6"/>
      <c r="P199" s="6"/>
      <c r="Q199" s="13"/>
    </row>
    <row r="200" spans="1:17" ht="15.75">
      <c r="A200" s="3"/>
      <c r="B200" s="12"/>
      <c r="C200" s="3" t="s">
        <v>3</v>
      </c>
      <c r="D200" s="3" t="s">
        <v>154</v>
      </c>
      <c r="E200" s="3"/>
      <c r="F200" s="3"/>
      <c r="G200" s="3"/>
      <c r="H200" s="3"/>
      <c r="I200" s="3"/>
      <c r="J200" s="3"/>
      <c r="K200" s="3"/>
      <c r="L200" s="3"/>
      <c r="M200" s="6"/>
      <c r="N200" s="6"/>
      <c r="O200" s="6"/>
      <c r="P200" s="6"/>
      <c r="Q200" s="13"/>
    </row>
    <row r="201" spans="1:17" ht="9.75" customHeight="1">
      <c r="A201" s="3"/>
      <c r="B201" s="12"/>
      <c r="C201" s="3"/>
      <c r="D201" s="3"/>
      <c r="E201" s="3"/>
      <c r="F201" s="3"/>
      <c r="G201" s="3"/>
      <c r="H201" s="3"/>
      <c r="I201" s="3"/>
      <c r="J201" s="3"/>
      <c r="K201" s="3"/>
      <c r="L201" s="3"/>
      <c r="M201" s="6"/>
      <c r="N201" s="6"/>
      <c r="O201" s="6"/>
      <c r="P201" s="6"/>
      <c r="Q201" s="13"/>
    </row>
    <row r="202" spans="1:26" ht="15" customHeight="1">
      <c r="A202" s="3"/>
      <c r="B202" s="12"/>
      <c r="C202" s="3"/>
      <c r="D202" s="3" t="s">
        <v>155</v>
      </c>
      <c r="E202" s="3" t="s">
        <v>156</v>
      </c>
      <c r="F202" s="3"/>
      <c r="G202" s="3"/>
      <c r="H202" s="3"/>
      <c r="I202" s="3"/>
      <c r="J202" s="3"/>
      <c r="K202" s="3"/>
      <c r="L202" s="58"/>
      <c r="M202" s="19"/>
      <c r="N202" s="25"/>
      <c r="O202" s="26"/>
      <c r="P202" s="19"/>
      <c r="Q202" s="13"/>
      <c r="S202" s="27">
        <v>100</v>
      </c>
      <c r="T202" s="20"/>
      <c r="U202" s="27">
        <f>IF(M202&lt;&gt;"",100,0)</f>
        <v>0</v>
      </c>
      <c r="W202" s="7"/>
      <c r="X202" s="7"/>
      <c r="Z202" s="59"/>
    </row>
    <row r="203" spans="1:17" ht="29.25" customHeight="1">
      <c r="A203" s="3"/>
      <c r="B203" s="12"/>
      <c r="C203" s="3"/>
      <c r="D203" s="3"/>
      <c r="E203" s="840" t="s">
        <v>907</v>
      </c>
      <c r="F203" s="841"/>
      <c r="G203" s="841"/>
      <c r="H203" s="842"/>
      <c r="I203" s="60"/>
      <c r="J203" s="60"/>
      <c r="K203" s="61"/>
      <c r="L203" s="58"/>
      <c r="M203" s="6"/>
      <c r="N203" s="6"/>
      <c r="O203" s="6"/>
      <c r="P203" s="6"/>
      <c r="Q203" s="13"/>
    </row>
    <row r="204" spans="1:26" ht="10.5" customHeight="1">
      <c r="A204" s="3"/>
      <c r="B204" s="12"/>
      <c r="C204" s="3"/>
      <c r="D204" s="41"/>
      <c r="E204" s="3"/>
      <c r="F204" s="3"/>
      <c r="G204" s="3"/>
      <c r="H204" s="3"/>
      <c r="I204" s="3"/>
      <c r="J204" s="3"/>
      <c r="K204" s="3"/>
      <c r="L204" s="3"/>
      <c r="M204" s="6"/>
      <c r="N204" s="6"/>
      <c r="O204" s="6"/>
      <c r="P204" s="6"/>
      <c r="Q204" s="13"/>
      <c r="W204" s="7"/>
      <c r="X204" s="7"/>
      <c r="Z204" s="59"/>
    </row>
    <row r="205" spans="1:26" ht="15" customHeight="1">
      <c r="A205" s="3"/>
      <c r="B205" s="12"/>
      <c r="C205" s="3"/>
      <c r="D205" s="41"/>
      <c r="E205" s="41" t="s">
        <v>157</v>
      </c>
      <c r="F205" s="41"/>
      <c r="G205" s="3"/>
      <c r="H205" s="3"/>
      <c r="I205" s="3"/>
      <c r="J205" s="19"/>
      <c r="K205" s="54"/>
      <c r="L205" s="58"/>
      <c r="M205" s="6"/>
      <c r="N205" s="6"/>
      <c r="O205" s="6"/>
      <c r="P205" s="6"/>
      <c r="Q205" s="13"/>
      <c r="W205" s="7"/>
      <c r="X205" s="7"/>
      <c r="Z205" s="59"/>
    </row>
    <row r="206" spans="1:26" ht="10.5" customHeight="1">
      <c r="A206" s="3"/>
      <c r="B206" s="12"/>
      <c r="C206" s="3"/>
      <c r="D206" s="41"/>
      <c r="E206" s="49"/>
      <c r="F206" s="49"/>
      <c r="G206" s="3"/>
      <c r="H206" s="3"/>
      <c r="I206" s="3"/>
      <c r="J206" s="3"/>
      <c r="K206" s="3"/>
      <c r="L206" s="3"/>
      <c r="M206" s="6"/>
      <c r="N206" s="6"/>
      <c r="O206" s="6"/>
      <c r="P206" s="6"/>
      <c r="Q206" s="13"/>
      <c r="W206" s="7"/>
      <c r="X206" s="7"/>
      <c r="Z206" s="59"/>
    </row>
    <row r="207" spans="1:26" ht="15" customHeight="1">
      <c r="A207" s="3"/>
      <c r="B207" s="12"/>
      <c r="C207" s="3"/>
      <c r="D207" s="41"/>
      <c r="E207" s="41" t="s">
        <v>158</v>
      </c>
      <c r="F207" s="41"/>
      <c r="G207" s="3"/>
      <c r="H207" s="3"/>
      <c r="I207" s="3"/>
      <c r="J207" s="19"/>
      <c r="K207" s="54"/>
      <c r="L207" s="58"/>
      <c r="M207" s="6"/>
      <c r="N207" s="6"/>
      <c r="O207" s="6"/>
      <c r="P207" s="6"/>
      <c r="Q207" s="13"/>
      <c r="W207" s="7"/>
      <c r="X207" s="7"/>
      <c r="Z207" s="59"/>
    </row>
    <row r="208" spans="1:26" ht="10.5" customHeight="1">
      <c r="A208" s="3"/>
      <c r="B208" s="12"/>
      <c r="C208" s="3"/>
      <c r="D208" s="41"/>
      <c r="E208" s="49"/>
      <c r="F208" s="49"/>
      <c r="G208" s="3"/>
      <c r="H208" s="3"/>
      <c r="I208" s="3"/>
      <c r="J208" s="3"/>
      <c r="K208" s="3"/>
      <c r="L208" s="3"/>
      <c r="M208" s="6"/>
      <c r="N208" s="6"/>
      <c r="O208" s="6"/>
      <c r="P208" s="6"/>
      <c r="Q208" s="13"/>
      <c r="W208" s="7"/>
      <c r="X208" s="7"/>
      <c r="Z208" s="59"/>
    </row>
    <row r="209" spans="1:26" ht="15" customHeight="1">
      <c r="A209" s="3"/>
      <c r="B209" s="12"/>
      <c r="C209" s="3"/>
      <c r="D209" s="41"/>
      <c r="E209" s="41" t="s">
        <v>159</v>
      </c>
      <c r="F209" s="41"/>
      <c r="G209" s="3"/>
      <c r="H209" s="3"/>
      <c r="I209" s="3"/>
      <c r="J209" s="19"/>
      <c r="K209" s="54"/>
      <c r="L209" s="58"/>
      <c r="M209" s="6"/>
      <c r="N209" s="6"/>
      <c r="O209" s="6"/>
      <c r="P209" s="6"/>
      <c r="Q209" s="13"/>
      <c r="W209" s="7"/>
      <c r="X209" s="7"/>
      <c r="Z209" s="59"/>
    </row>
    <row r="210" spans="1:26" ht="10.5" customHeight="1">
      <c r="A210" s="3"/>
      <c r="B210" s="12"/>
      <c r="C210" s="3"/>
      <c r="D210" s="41"/>
      <c r="E210" s="49"/>
      <c r="F210" s="49"/>
      <c r="G210" s="3"/>
      <c r="H210" s="3"/>
      <c r="I210" s="3"/>
      <c r="J210" s="3"/>
      <c r="K210" s="3"/>
      <c r="L210" s="3"/>
      <c r="M210" s="6"/>
      <c r="N210" s="6"/>
      <c r="O210" s="6"/>
      <c r="P210" s="6"/>
      <c r="Q210" s="13"/>
      <c r="W210" s="7"/>
      <c r="X210" s="7"/>
      <c r="Z210" s="59"/>
    </row>
    <row r="211" spans="1:26" ht="15" customHeight="1">
      <c r="A211" s="3"/>
      <c r="B211" s="12"/>
      <c r="C211" s="3"/>
      <c r="D211" s="41"/>
      <c r="E211" s="41" t="s">
        <v>160</v>
      </c>
      <c r="F211" s="41"/>
      <c r="G211" s="3"/>
      <c r="H211" s="3"/>
      <c r="I211" s="3"/>
      <c r="J211" s="19"/>
      <c r="K211" s="54"/>
      <c r="L211" s="58"/>
      <c r="M211" s="6"/>
      <c r="N211" s="6"/>
      <c r="O211" s="6"/>
      <c r="P211" s="6"/>
      <c r="Q211" s="13"/>
      <c r="W211" s="7"/>
      <c r="X211" s="7"/>
      <c r="Z211" s="59"/>
    </row>
    <row r="212" spans="1:17" ht="10.5" customHeight="1">
      <c r="A212" s="3"/>
      <c r="B212" s="12"/>
      <c r="C212" s="3"/>
      <c r="D212" s="3"/>
      <c r="E212" s="3"/>
      <c r="F212" s="3"/>
      <c r="G212" s="3"/>
      <c r="H212" s="3"/>
      <c r="I212" s="3"/>
      <c r="J212" s="3"/>
      <c r="K212" s="3"/>
      <c r="L212" s="3"/>
      <c r="M212" s="6"/>
      <c r="N212" s="6"/>
      <c r="O212" s="6"/>
      <c r="P212" s="6"/>
      <c r="Q212" s="13"/>
    </row>
    <row r="213" spans="1:21" ht="15" customHeight="1">
      <c r="A213" s="3"/>
      <c r="B213" s="12"/>
      <c r="C213" s="3"/>
      <c r="D213" s="41" t="s">
        <v>88</v>
      </c>
      <c r="E213" s="3" t="s">
        <v>161</v>
      </c>
      <c r="F213" s="3"/>
      <c r="G213" s="3"/>
      <c r="H213" s="3"/>
      <c r="I213" s="3"/>
      <c r="J213" s="3"/>
      <c r="K213" s="3"/>
      <c r="L213" s="3"/>
      <c r="M213" s="19"/>
      <c r="N213" s="25"/>
      <c r="O213" s="26"/>
      <c r="P213" s="19"/>
      <c r="Q213" s="13"/>
      <c r="S213" s="27">
        <v>100</v>
      </c>
      <c r="T213" s="20"/>
      <c r="U213" s="27">
        <f>IF(M213&lt;&gt;"",100,0)</f>
        <v>0</v>
      </c>
    </row>
    <row r="214" spans="1:17" ht="10.5" customHeight="1">
      <c r="A214" s="3"/>
      <c r="B214" s="12"/>
      <c r="C214" s="3"/>
      <c r="D214" s="3"/>
      <c r="E214" s="3"/>
      <c r="F214" s="3"/>
      <c r="G214" s="3"/>
      <c r="H214" s="3"/>
      <c r="I214" s="3"/>
      <c r="J214" s="3"/>
      <c r="K214" s="3"/>
      <c r="L214" s="3"/>
      <c r="M214" s="6"/>
      <c r="N214" s="6"/>
      <c r="O214" s="6"/>
      <c r="P214" s="6"/>
      <c r="Q214" s="13"/>
    </row>
    <row r="215" spans="1:21" ht="15" customHeight="1">
      <c r="A215" s="3"/>
      <c r="B215" s="12"/>
      <c r="C215" s="3"/>
      <c r="D215" s="41" t="s">
        <v>91</v>
      </c>
      <c r="E215" s="3" t="s">
        <v>162</v>
      </c>
      <c r="F215" s="3"/>
      <c r="G215" s="3"/>
      <c r="H215" s="3"/>
      <c r="I215" s="3"/>
      <c r="J215" s="3"/>
      <c r="K215" s="3"/>
      <c r="L215" s="3"/>
      <c r="M215" s="19"/>
      <c r="N215" s="25"/>
      <c r="O215" s="26"/>
      <c r="P215" s="19"/>
      <c r="Q215" s="13"/>
      <c r="S215" s="27">
        <v>100</v>
      </c>
      <c r="T215" s="20"/>
      <c r="U215" s="27">
        <f>IF(M215&lt;&gt;"",100,0)</f>
        <v>0</v>
      </c>
    </row>
    <row r="216" spans="1:17" ht="10.5" customHeight="1">
      <c r="A216" s="3"/>
      <c r="B216" s="12"/>
      <c r="C216" s="3"/>
      <c r="D216" s="3"/>
      <c r="E216" s="3"/>
      <c r="F216" s="3"/>
      <c r="G216" s="3"/>
      <c r="H216" s="3"/>
      <c r="I216" s="3"/>
      <c r="J216" s="3"/>
      <c r="K216" s="3"/>
      <c r="L216" s="3"/>
      <c r="M216" s="6"/>
      <c r="N216" s="6"/>
      <c r="O216" s="6"/>
      <c r="P216" s="6"/>
      <c r="Q216" s="13"/>
    </row>
    <row r="217" spans="1:21" ht="15" customHeight="1">
      <c r="A217" s="3"/>
      <c r="B217" s="12"/>
      <c r="C217" s="3"/>
      <c r="D217" s="41" t="s">
        <v>163</v>
      </c>
      <c r="E217" s="3" t="s">
        <v>164</v>
      </c>
      <c r="F217" s="3"/>
      <c r="G217" s="3"/>
      <c r="H217" s="3"/>
      <c r="I217" s="3"/>
      <c r="J217" s="3"/>
      <c r="K217" s="3"/>
      <c r="L217" s="3"/>
      <c r="M217" s="19"/>
      <c r="N217" s="25"/>
      <c r="O217" s="26"/>
      <c r="P217" s="19"/>
      <c r="Q217" s="13"/>
      <c r="S217" s="27">
        <v>100</v>
      </c>
      <c r="T217" s="20"/>
      <c r="U217" s="27">
        <f>IF(M217&lt;&gt;"",100,0)</f>
        <v>0</v>
      </c>
    </row>
    <row r="218" spans="1:17" ht="10.5" customHeight="1">
      <c r="A218" s="3"/>
      <c r="B218" s="12"/>
      <c r="C218" s="3"/>
      <c r="D218" s="41"/>
      <c r="E218" s="3"/>
      <c r="F218" s="3"/>
      <c r="G218" s="3"/>
      <c r="H218" s="3"/>
      <c r="I218" s="3"/>
      <c r="J218" s="3"/>
      <c r="K218" s="3"/>
      <c r="L218" s="3"/>
      <c r="M218" s="6"/>
      <c r="N218" s="6"/>
      <c r="O218" s="6"/>
      <c r="P218" s="6"/>
      <c r="Q218" s="13"/>
    </row>
    <row r="219" spans="1:22" ht="15" customHeight="1">
      <c r="A219" s="3"/>
      <c r="B219" s="12"/>
      <c r="C219" s="62" t="s">
        <v>246</v>
      </c>
      <c r="D219" s="41" t="s">
        <v>165</v>
      </c>
      <c r="E219" s="3"/>
      <c r="F219" s="3"/>
      <c r="G219" s="3"/>
      <c r="H219" s="3"/>
      <c r="I219" s="3"/>
      <c r="J219" s="3"/>
      <c r="K219" s="3"/>
      <c r="L219" s="3"/>
      <c r="M219" s="19"/>
      <c r="N219" s="25"/>
      <c r="O219" s="26"/>
      <c r="P219" s="19"/>
      <c r="Q219" s="13"/>
      <c r="S219" s="27">
        <v>100</v>
      </c>
      <c r="T219" s="20"/>
      <c r="U219" s="27">
        <f>IF(M219&lt;&gt;"",100,0)</f>
        <v>0</v>
      </c>
      <c r="V219" s="4" t="s">
        <v>166</v>
      </c>
    </row>
    <row r="220" spans="1:17" ht="10.5" customHeight="1">
      <c r="A220" s="3"/>
      <c r="B220" s="12"/>
      <c r="C220" s="3"/>
      <c r="D220" s="41"/>
      <c r="E220" s="3"/>
      <c r="F220" s="3"/>
      <c r="G220" s="3"/>
      <c r="H220" s="3"/>
      <c r="I220" s="3"/>
      <c r="J220" s="3"/>
      <c r="K220" s="3"/>
      <c r="L220" s="3"/>
      <c r="M220" s="6"/>
      <c r="N220" s="6"/>
      <c r="O220" s="6"/>
      <c r="P220" s="6"/>
      <c r="Q220" s="13"/>
    </row>
    <row r="221" spans="1:17" ht="15" customHeight="1">
      <c r="A221" s="3"/>
      <c r="B221" s="12"/>
      <c r="C221" s="6" t="s">
        <v>167</v>
      </c>
      <c r="D221" s="41" t="s">
        <v>168</v>
      </c>
      <c r="E221" s="3"/>
      <c r="F221" s="3"/>
      <c r="G221" s="3"/>
      <c r="H221" s="3"/>
      <c r="I221" s="3"/>
      <c r="J221" s="3"/>
      <c r="K221" s="3"/>
      <c r="L221" s="3"/>
      <c r="M221" s="6"/>
      <c r="N221" s="6"/>
      <c r="O221" s="6"/>
      <c r="P221" s="6"/>
      <c r="Q221" s="13"/>
    </row>
    <row r="222" spans="1:17" ht="10.5" customHeight="1">
      <c r="A222" s="3"/>
      <c r="B222" s="12"/>
      <c r="C222" s="3"/>
      <c r="D222" s="3"/>
      <c r="E222" s="3"/>
      <c r="F222" s="3"/>
      <c r="G222" s="3"/>
      <c r="H222" s="3"/>
      <c r="I222" s="3"/>
      <c r="J222" s="3"/>
      <c r="K222" s="3"/>
      <c r="L222" s="3"/>
      <c r="M222" s="6"/>
      <c r="N222" s="6"/>
      <c r="O222" s="6"/>
      <c r="P222" s="6"/>
      <c r="Q222" s="13"/>
    </row>
    <row r="223" spans="1:17" ht="15" customHeight="1">
      <c r="A223" s="3"/>
      <c r="B223" s="12"/>
      <c r="C223" s="3" t="s">
        <v>169</v>
      </c>
      <c r="D223" s="3" t="s">
        <v>170</v>
      </c>
      <c r="E223" s="3"/>
      <c r="F223" s="3"/>
      <c r="G223" s="3"/>
      <c r="H223" s="3"/>
      <c r="I223" s="3"/>
      <c r="J223" s="3"/>
      <c r="K223" s="3"/>
      <c r="L223" s="58"/>
      <c r="M223" s="6"/>
      <c r="N223" s="6"/>
      <c r="O223" s="6"/>
      <c r="P223" s="6"/>
      <c r="Q223" s="13"/>
    </row>
    <row r="224" spans="1:17" ht="10.5" customHeight="1">
      <c r="A224" s="3"/>
      <c r="B224" s="12"/>
      <c r="C224" s="3"/>
      <c r="D224" s="3"/>
      <c r="E224" s="3"/>
      <c r="F224" s="3"/>
      <c r="G224" s="3"/>
      <c r="H224" s="3"/>
      <c r="I224" s="3"/>
      <c r="J224" s="3"/>
      <c r="K224" s="3"/>
      <c r="L224" s="3"/>
      <c r="M224" s="6"/>
      <c r="N224" s="6"/>
      <c r="O224" s="6"/>
      <c r="P224" s="6"/>
      <c r="Q224" s="13"/>
    </row>
    <row r="225" spans="1:21" ht="15" customHeight="1">
      <c r="A225" s="3"/>
      <c r="B225" s="12"/>
      <c r="C225" s="3"/>
      <c r="D225" s="3" t="s">
        <v>8</v>
      </c>
      <c r="E225" s="3" t="s">
        <v>171</v>
      </c>
      <c r="F225" s="3"/>
      <c r="G225" s="3"/>
      <c r="H225" s="3"/>
      <c r="I225" s="3"/>
      <c r="J225" s="3"/>
      <c r="K225" s="3"/>
      <c r="L225" s="3"/>
      <c r="M225" s="19"/>
      <c r="N225" s="25"/>
      <c r="O225" s="26"/>
      <c r="P225" s="19"/>
      <c r="Q225" s="13"/>
      <c r="S225" s="27">
        <v>100</v>
      </c>
      <c r="T225" s="20"/>
      <c r="U225" s="27">
        <f>IF(M225&lt;&gt;"",100,0)</f>
        <v>0</v>
      </c>
    </row>
    <row r="226" spans="1:17" ht="10.5" customHeight="1">
      <c r="A226" s="3"/>
      <c r="B226" s="12"/>
      <c r="C226" s="3"/>
      <c r="D226" s="3"/>
      <c r="E226" s="3"/>
      <c r="F226" s="3"/>
      <c r="G226" s="3"/>
      <c r="H226" s="3"/>
      <c r="I226" s="3"/>
      <c r="J226" s="3"/>
      <c r="K226" s="3"/>
      <c r="L226" s="3"/>
      <c r="M226" s="6"/>
      <c r="N226" s="6"/>
      <c r="O226" s="6"/>
      <c r="P226" s="6"/>
      <c r="Q226" s="13"/>
    </row>
    <row r="227" spans="1:21" ht="14.25" customHeight="1">
      <c r="A227" s="3"/>
      <c r="B227" s="12"/>
      <c r="C227" s="3"/>
      <c r="D227" s="41" t="s">
        <v>172</v>
      </c>
      <c r="E227" s="3" t="s">
        <v>156</v>
      </c>
      <c r="F227" s="3"/>
      <c r="G227" s="3"/>
      <c r="H227" s="3"/>
      <c r="I227" s="3"/>
      <c r="J227" s="3"/>
      <c r="K227" s="3"/>
      <c r="L227" s="58"/>
      <c r="M227" s="19"/>
      <c r="N227" s="25"/>
      <c r="O227" s="26"/>
      <c r="P227" s="19"/>
      <c r="Q227" s="13"/>
      <c r="S227" s="27">
        <v>100</v>
      </c>
      <c r="T227" s="20"/>
      <c r="U227" s="27">
        <f>IF(M227&lt;&gt;"",100,0)</f>
        <v>0</v>
      </c>
    </row>
    <row r="228" spans="1:22" ht="30.75" customHeight="1">
      <c r="A228" s="3"/>
      <c r="B228" s="12"/>
      <c r="C228" s="3"/>
      <c r="D228" s="41"/>
      <c r="E228" s="840" t="s">
        <v>908</v>
      </c>
      <c r="F228" s="841"/>
      <c r="G228" s="841"/>
      <c r="H228" s="842"/>
      <c r="I228" s="60"/>
      <c r="J228" s="60"/>
      <c r="K228" s="61"/>
      <c r="L228" s="58"/>
      <c r="M228" s="6"/>
      <c r="N228" s="6"/>
      <c r="O228" s="6"/>
      <c r="P228" s="6"/>
      <c r="Q228" s="13"/>
      <c r="V228" s="4" t="s">
        <v>149</v>
      </c>
    </row>
    <row r="229" spans="1:17" ht="10.5" customHeight="1">
      <c r="A229" s="3"/>
      <c r="B229" s="12"/>
      <c r="C229" s="3"/>
      <c r="D229" s="3"/>
      <c r="E229" s="3"/>
      <c r="F229" s="3"/>
      <c r="G229" s="3"/>
      <c r="H229" s="3"/>
      <c r="I229" s="3"/>
      <c r="J229" s="3"/>
      <c r="K229" s="3"/>
      <c r="L229" s="3"/>
      <c r="M229" s="6"/>
      <c r="N229" s="6"/>
      <c r="O229" s="6"/>
      <c r="P229" s="6"/>
      <c r="Q229" s="13"/>
    </row>
    <row r="230" spans="1:17" ht="15" customHeight="1">
      <c r="A230" s="3"/>
      <c r="B230" s="12"/>
      <c r="C230" s="3"/>
      <c r="D230" s="41"/>
      <c r="E230" s="41" t="s">
        <v>157</v>
      </c>
      <c r="F230" s="41"/>
      <c r="G230" s="3"/>
      <c r="H230" s="3"/>
      <c r="I230" s="3"/>
      <c r="J230" s="19"/>
      <c r="K230" s="54"/>
      <c r="L230" s="58"/>
      <c r="M230" s="6"/>
      <c r="N230" s="6"/>
      <c r="O230" s="6"/>
      <c r="P230" s="6"/>
      <c r="Q230" s="13"/>
    </row>
    <row r="231" spans="1:17" ht="10.5" customHeight="1">
      <c r="A231" s="3"/>
      <c r="B231" s="12"/>
      <c r="C231" s="3"/>
      <c r="D231" s="3"/>
      <c r="E231" s="49"/>
      <c r="F231" s="49"/>
      <c r="G231" s="3"/>
      <c r="H231" s="3"/>
      <c r="I231" s="3"/>
      <c r="J231" s="3"/>
      <c r="K231" s="3"/>
      <c r="L231" s="3"/>
      <c r="M231" s="6"/>
      <c r="N231" s="6"/>
      <c r="O231" s="6"/>
      <c r="P231" s="6"/>
      <c r="Q231" s="13"/>
    </row>
    <row r="232" spans="1:17" ht="15" customHeight="1">
      <c r="A232" s="3"/>
      <c r="B232" s="12"/>
      <c r="C232" s="3"/>
      <c r="D232" s="41"/>
      <c r="E232" s="41" t="s">
        <v>158</v>
      </c>
      <c r="F232" s="41"/>
      <c r="G232" s="3"/>
      <c r="H232" s="3"/>
      <c r="I232" s="3"/>
      <c r="J232" s="19"/>
      <c r="K232" s="54"/>
      <c r="L232" s="58"/>
      <c r="M232" s="6"/>
      <c r="N232" s="6"/>
      <c r="O232" s="6"/>
      <c r="P232" s="6"/>
      <c r="Q232" s="13"/>
    </row>
    <row r="233" spans="1:17" ht="10.5" customHeight="1">
      <c r="A233" s="3"/>
      <c r="B233" s="12"/>
      <c r="C233" s="3"/>
      <c r="D233" s="3"/>
      <c r="E233" s="49"/>
      <c r="F233" s="49"/>
      <c r="G233" s="3"/>
      <c r="H233" s="3"/>
      <c r="I233" s="3"/>
      <c r="J233" s="3"/>
      <c r="K233" s="3"/>
      <c r="L233" s="3"/>
      <c r="M233" s="6"/>
      <c r="N233" s="6"/>
      <c r="O233" s="6"/>
      <c r="P233" s="6"/>
      <c r="Q233" s="13"/>
    </row>
    <row r="234" spans="1:17" ht="15" customHeight="1">
      <c r="A234" s="3"/>
      <c r="B234" s="12"/>
      <c r="C234" s="3"/>
      <c r="D234" s="41"/>
      <c r="E234" s="41" t="s">
        <v>159</v>
      </c>
      <c r="F234" s="41"/>
      <c r="G234" s="3"/>
      <c r="H234" s="3"/>
      <c r="I234" s="3"/>
      <c r="J234" s="19"/>
      <c r="K234" s="54"/>
      <c r="L234" s="58"/>
      <c r="M234" s="6"/>
      <c r="N234" s="6"/>
      <c r="O234" s="6"/>
      <c r="P234" s="6"/>
      <c r="Q234" s="13"/>
    </row>
    <row r="235" spans="1:17" ht="10.5" customHeight="1">
      <c r="A235" s="3"/>
      <c r="B235" s="12"/>
      <c r="C235" s="3"/>
      <c r="D235" s="3"/>
      <c r="E235" s="49"/>
      <c r="F235" s="49"/>
      <c r="G235" s="3"/>
      <c r="H235" s="3"/>
      <c r="I235" s="3"/>
      <c r="J235" s="3"/>
      <c r="K235" s="3"/>
      <c r="L235" s="3"/>
      <c r="M235" s="6"/>
      <c r="N235" s="6"/>
      <c r="O235" s="6"/>
      <c r="P235" s="6"/>
      <c r="Q235" s="13"/>
    </row>
    <row r="236" spans="1:17" ht="15" customHeight="1">
      <c r="A236" s="3"/>
      <c r="B236" s="12"/>
      <c r="C236" s="3"/>
      <c r="D236" s="41"/>
      <c r="E236" s="41" t="s">
        <v>160</v>
      </c>
      <c r="F236" s="41"/>
      <c r="G236" s="3"/>
      <c r="H236" s="3"/>
      <c r="I236" s="3"/>
      <c r="J236" s="19"/>
      <c r="K236" s="54"/>
      <c r="L236" s="58"/>
      <c r="M236" s="6"/>
      <c r="N236" s="6"/>
      <c r="O236" s="6"/>
      <c r="P236" s="6"/>
      <c r="Q236" s="13"/>
    </row>
    <row r="237" spans="1:17" ht="10.5" customHeight="1">
      <c r="A237" s="3"/>
      <c r="B237" s="12"/>
      <c r="C237" s="3"/>
      <c r="D237" s="3"/>
      <c r="E237" s="3"/>
      <c r="F237" s="3"/>
      <c r="G237" s="3"/>
      <c r="H237" s="3"/>
      <c r="I237" s="3"/>
      <c r="J237" s="3"/>
      <c r="K237" s="3"/>
      <c r="L237" s="3"/>
      <c r="M237" s="6"/>
      <c r="N237" s="6"/>
      <c r="O237" s="6"/>
      <c r="P237" s="6"/>
      <c r="Q237" s="13"/>
    </row>
    <row r="238" spans="1:21" ht="15" customHeight="1">
      <c r="A238" s="3"/>
      <c r="B238" s="12"/>
      <c r="C238" s="3"/>
      <c r="D238" s="41" t="s">
        <v>173</v>
      </c>
      <c r="E238" s="3" t="s">
        <v>174</v>
      </c>
      <c r="F238" s="3"/>
      <c r="G238" s="3"/>
      <c r="H238" s="3"/>
      <c r="I238" s="3"/>
      <c r="J238" s="3"/>
      <c r="K238" s="3"/>
      <c r="L238" s="58"/>
      <c r="M238" s="19"/>
      <c r="N238" s="25"/>
      <c r="O238" s="26"/>
      <c r="P238" s="19"/>
      <c r="Q238" s="13"/>
      <c r="S238" s="27">
        <v>100</v>
      </c>
      <c r="T238" s="20"/>
      <c r="U238" s="27">
        <f>IF(M238&lt;&gt;"",100,0)</f>
        <v>0</v>
      </c>
    </row>
    <row r="239" spans="1:17" ht="10.5" customHeight="1">
      <c r="A239" s="3"/>
      <c r="B239" s="12"/>
      <c r="C239" s="3"/>
      <c r="D239" s="3"/>
      <c r="E239" s="3"/>
      <c r="F239" s="3"/>
      <c r="G239" s="3"/>
      <c r="H239" s="3"/>
      <c r="I239" s="3"/>
      <c r="J239" s="3"/>
      <c r="K239" s="3"/>
      <c r="L239" s="3"/>
      <c r="M239" s="6"/>
      <c r="N239" s="6"/>
      <c r="O239" s="6"/>
      <c r="P239" s="6"/>
      <c r="Q239" s="13"/>
    </row>
    <row r="240" spans="1:21" ht="15" customHeight="1">
      <c r="A240" s="3"/>
      <c r="B240" s="12"/>
      <c r="C240" s="3"/>
      <c r="D240" s="41" t="s">
        <v>13</v>
      </c>
      <c r="E240" s="3" t="s">
        <v>175</v>
      </c>
      <c r="F240" s="3"/>
      <c r="G240" s="3"/>
      <c r="H240" s="3"/>
      <c r="I240" s="3"/>
      <c r="J240" s="3"/>
      <c r="K240" s="3"/>
      <c r="L240" s="58"/>
      <c r="M240" s="19"/>
      <c r="N240" s="25"/>
      <c r="O240" s="26"/>
      <c r="P240" s="19"/>
      <c r="Q240" s="13"/>
      <c r="S240" s="27">
        <v>100</v>
      </c>
      <c r="T240" s="20"/>
      <c r="U240" s="27">
        <f>IF(M240&lt;&gt;"",100,0)</f>
        <v>0</v>
      </c>
    </row>
    <row r="241" spans="1:17" ht="10.5" customHeight="1">
      <c r="A241" s="3"/>
      <c r="B241" s="63"/>
      <c r="C241" s="64"/>
      <c r="D241" s="64"/>
      <c r="E241" s="64"/>
      <c r="F241" s="64"/>
      <c r="G241" s="64"/>
      <c r="H241" s="64"/>
      <c r="I241" s="64"/>
      <c r="J241" s="64"/>
      <c r="K241" s="64"/>
      <c r="L241" s="64"/>
      <c r="M241" s="65"/>
      <c r="N241" s="65"/>
      <c r="O241" s="65"/>
      <c r="P241" s="65"/>
      <c r="Q241" s="66"/>
    </row>
    <row r="242" spans="1:17" ht="10.5" customHeight="1">
      <c r="A242" s="3"/>
      <c r="B242" s="67"/>
      <c r="C242" s="68"/>
      <c r="D242" s="68"/>
      <c r="E242" s="68"/>
      <c r="F242" s="68"/>
      <c r="G242" s="68"/>
      <c r="H242" s="68"/>
      <c r="I242" s="68"/>
      <c r="J242" s="68"/>
      <c r="K242" s="68"/>
      <c r="L242" s="68"/>
      <c r="M242" s="69"/>
      <c r="N242" s="69"/>
      <c r="O242" s="69"/>
      <c r="P242" s="69"/>
      <c r="Q242" s="8"/>
    </row>
    <row r="243" spans="1:23" ht="15.75">
      <c r="A243" s="3"/>
      <c r="B243" s="12"/>
      <c r="C243" s="3" t="s">
        <v>176</v>
      </c>
      <c r="D243" s="3" t="s">
        <v>177</v>
      </c>
      <c r="E243" s="3"/>
      <c r="F243" s="3"/>
      <c r="G243" s="3"/>
      <c r="H243" s="3"/>
      <c r="I243" s="3"/>
      <c r="J243" s="3"/>
      <c r="K243" s="3"/>
      <c r="L243" s="3"/>
      <c r="M243" s="6"/>
      <c r="N243" s="6"/>
      <c r="O243" s="6"/>
      <c r="P243" s="6"/>
      <c r="Q243" s="13"/>
      <c r="S243" s="27">
        <f>SUM(S29:S240)</f>
        <v>3200</v>
      </c>
      <c r="T243" s="20"/>
      <c r="U243" s="27" t="e">
        <f>SUM(U29:U240)</f>
        <v>#DIV/0!</v>
      </c>
      <c r="V243" s="70" t="e">
        <f>U243/S243*100</f>
        <v>#DIV/0!</v>
      </c>
      <c r="W243" s="44" t="s">
        <v>524</v>
      </c>
    </row>
    <row r="244" spans="1:21" ht="10.5" customHeight="1">
      <c r="A244" s="3"/>
      <c r="B244" s="12"/>
      <c r="C244" s="3"/>
      <c r="D244" s="3"/>
      <c r="E244" s="3"/>
      <c r="F244" s="3"/>
      <c r="G244" s="3"/>
      <c r="H244" s="3"/>
      <c r="I244" s="3"/>
      <c r="J244" s="3"/>
      <c r="K244" s="3"/>
      <c r="L244" s="3"/>
      <c r="M244" s="6"/>
      <c r="N244" s="6"/>
      <c r="O244" s="6"/>
      <c r="P244" s="6"/>
      <c r="Q244" s="13"/>
      <c r="S244" s="20"/>
      <c r="T244" s="20"/>
      <c r="U244" s="20"/>
    </row>
    <row r="245" spans="1:17" ht="15.75">
      <c r="A245" s="3"/>
      <c r="B245" s="12"/>
      <c r="C245" s="3"/>
      <c r="D245" s="828" t="s">
        <v>909</v>
      </c>
      <c r="E245" s="829"/>
      <c r="F245" s="829"/>
      <c r="G245" s="829"/>
      <c r="H245" s="829"/>
      <c r="I245" s="829"/>
      <c r="J245" s="830"/>
      <c r="K245" s="71"/>
      <c r="L245" s="3"/>
      <c r="M245" s="6"/>
      <c r="N245" s="6"/>
      <c r="O245" s="6"/>
      <c r="P245" s="6"/>
      <c r="Q245" s="13"/>
    </row>
    <row r="246" spans="1:17" ht="38.25" customHeight="1">
      <c r="A246" s="3"/>
      <c r="B246" s="12"/>
      <c r="C246" s="3"/>
      <c r="D246" s="831"/>
      <c r="E246" s="832"/>
      <c r="F246" s="832"/>
      <c r="G246" s="832"/>
      <c r="H246" s="832"/>
      <c r="I246" s="832"/>
      <c r="J246" s="833"/>
      <c r="K246" s="71"/>
      <c r="L246" s="15"/>
      <c r="M246" s="788"/>
      <c r="N246" s="6"/>
      <c r="O246" s="6"/>
      <c r="P246" s="6"/>
      <c r="Q246" s="13"/>
    </row>
    <row r="247" spans="1:17" ht="10.5" customHeight="1">
      <c r="A247" s="3"/>
      <c r="B247" s="12"/>
      <c r="C247" s="3"/>
      <c r="D247" s="72"/>
      <c r="E247" s="72"/>
      <c r="F247" s="72"/>
      <c r="G247" s="72"/>
      <c r="H247" s="72"/>
      <c r="I247" s="72"/>
      <c r="J247" s="72"/>
      <c r="K247" s="72"/>
      <c r="L247" s="73"/>
      <c r="M247" s="6"/>
      <c r="N247" s="6"/>
      <c r="O247" s="6"/>
      <c r="P247" s="6"/>
      <c r="Q247" s="13"/>
    </row>
    <row r="248" spans="1:21" ht="15.75" customHeight="1">
      <c r="A248" s="3"/>
      <c r="B248" s="12"/>
      <c r="C248" s="3"/>
      <c r="D248" s="74" t="s">
        <v>178</v>
      </c>
      <c r="E248" s="72"/>
      <c r="F248" s="72"/>
      <c r="G248" s="72"/>
      <c r="H248" s="72"/>
      <c r="I248" s="72"/>
      <c r="J248" s="789"/>
      <c r="K248" s="75"/>
      <c r="L248" s="73"/>
      <c r="M248" s="6"/>
      <c r="N248" s="6"/>
      <c r="O248" s="6"/>
      <c r="P248" s="6"/>
      <c r="Q248" s="13"/>
      <c r="S248" s="76"/>
      <c r="T248" s="77"/>
      <c r="U248" s="76"/>
    </row>
    <row r="249" spans="1:17" ht="15.75" customHeight="1">
      <c r="A249" s="3"/>
      <c r="B249" s="12"/>
      <c r="C249" s="3"/>
      <c r="D249" s="72"/>
      <c r="E249" s="72"/>
      <c r="F249" s="72"/>
      <c r="G249" s="72"/>
      <c r="H249" s="72"/>
      <c r="I249" s="72"/>
      <c r="J249" s="72"/>
      <c r="K249" s="72"/>
      <c r="L249" s="73"/>
      <c r="M249" s="6"/>
      <c r="N249" s="6"/>
      <c r="O249" s="6"/>
      <c r="P249" s="6"/>
      <c r="Q249" s="13"/>
    </row>
    <row r="250" spans="1:23" ht="15.75" customHeight="1">
      <c r="A250" s="3"/>
      <c r="B250" s="12"/>
      <c r="C250" s="3"/>
      <c r="D250" s="3"/>
      <c r="E250" s="3"/>
      <c r="F250" s="3"/>
      <c r="G250" s="3"/>
      <c r="H250" s="55"/>
      <c r="I250" s="55"/>
      <c r="J250" s="3" t="s">
        <v>369</v>
      </c>
      <c r="K250" s="3"/>
      <c r="L250" s="3"/>
      <c r="M250" s="827" t="s">
        <v>525</v>
      </c>
      <c r="N250" s="827"/>
      <c r="O250" s="827"/>
      <c r="P250" s="827"/>
      <c r="Q250" s="834"/>
      <c r="S250" s="78">
        <f>S248+S243</f>
        <v>3200</v>
      </c>
      <c r="T250" s="79"/>
      <c r="U250" s="78" t="e">
        <f>U248+U243</f>
        <v>#DIV/0!</v>
      </c>
      <c r="W250" s="44" t="s">
        <v>526</v>
      </c>
    </row>
    <row r="251" spans="1:21" ht="10.5" customHeight="1">
      <c r="A251" s="3"/>
      <c r="B251" s="63"/>
      <c r="C251" s="64"/>
      <c r="D251" s="64"/>
      <c r="E251" s="64"/>
      <c r="F251" s="64"/>
      <c r="G251" s="64"/>
      <c r="H251" s="80"/>
      <c r="I251" s="80"/>
      <c r="J251" s="65"/>
      <c r="K251" s="65"/>
      <c r="L251" s="65"/>
      <c r="M251" s="65"/>
      <c r="N251" s="65"/>
      <c r="O251" s="65"/>
      <c r="P251" s="65"/>
      <c r="Q251" s="81"/>
      <c r="S251" s="20"/>
      <c r="T251" s="20"/>
      <c r="U251" s="20"/>
    </row>
    <row r="252" spans="1:21" s="1" customFormat="1" ht="10.5" customHeight="1">
      <c r="A252" s="82"/>
      <c r="B252" s="83"/>
      <c r="C252" s="84"/>
      <c r="D252" s="84"/>
      <c r="E252" s="84"/>
      <c r="F252" s="84"/>
      <c r="G252" s="85"/>
      <c r="H252" s="86"/>
      <c r="I252" s="86"/>
      <c r="J252" s="86"/>
      <c r="K252" s="86"/>
      <c r="L252" s="86"/>
      <c r="M252" s="87"/>
      <c r="N252" s="87"/>
      <c r="O252" s="87"/>
      <c r="P252" s="88"/>
      <c r="Q252" s="89"/>
      <c r="R252" s="90"/>
      <c r="S252" s="22"/>
      <c r="T252" s="22"/>
      <c r="U252" s="22"/>
    </row>
    <row r="253" spans="1:21" s="1" customFormat="1" ht="19.5" customHeight="1">
      <c r="A253" s="82"/>
      <c r="B253" s="91" t="s">
        <v>303</v>
      </c>
      <c r="C253" s="92"/>
      <c r="D253" s="92"/>
      <c r="E253" s="92"/>
      <c r="F253" s="92"/>
      <c r="G253" s="93" t="s">
        <v>527</v>
      </c>
      <c r="H253" s="92"/>
      <c r="I253" s="92"/>
      <c r="J253" s="92"/>
      <c r="K253" s="92"/>
      <c r="L253" s="92"/>
      <c r="M253" s="94"/>
      <c r="N253" s="94"/>
      <c r="O253" s="94"/>
      <c r="P253" s="94"/>
      <c r="Q253" s="95"/>
      <c r="R253" s="90"/>
      <c r="S253" s="22"/>
      <c r="T253" s="22"/>
      <c r="U253" s="22"/>
    </row>
    <row r="254" spans="1:21" s="1" customFormat="1" ht="10.5" customHeight="1">
      <c r="A254" s="82"/>
      <c r="B254" s="91"/>
      <c r="C254" s="92"/>
      <c r="D254" s="92"/>
      <c r="E254" s="92"/>
      <c r="F254" s="92"/>
      <c r="G254" s="95"/>
      <c r="H254" s="92"/>
      <c r="I254" s="92"/>
      <c r="J254" s="92"/>
      <c r="K254" s="92"/>
      <c r="L254" s="92"/>
      <c r="M254" s="94"/>
      <c r="N254" s="94"/>
      <c r="O254" s="94"/>
      <c r="P254" s="94"/>
      <c r="Q254" s="95"/>
      <c r="R254" s="90"/>
      <c r="S254" s="22"/>
      <c r="T254" s="22"/>
      <c r="U254" s="22"/>
    </row>
    <row r="255" spans="1:21" s="1" customFormat="1" ht="19.5" customHeight="1">
      <c r="A255" s="82"/>
      <c r="B255" s="91" t="s">
        <v>528</v>
      </c>
      <c r="C255" s="92"/>
      <c r="D255" s="92"/>
      <c r="E255" s="92"/>
      <c r="F255" s="92"/>
      <c r="G255" s="95"/>
      <c r="H255" s="92" t="s">
        <v>529</v>
      </c>
      <c r="I255" s="92"/>
      <c r="J255" s="92"/>
      <c r="K255" s="92"/>
      <c r="L255" s="92"/>
      <c r="M255" s="94"/>
      <c r="N255" s="94"/>
      <c r="O255" s="96"/>
      <c r="P255" s="94"/>
      <c r="Q255" s="95"/>
      <c r="R255" s="90"/>
      <c r="S255" s="22"/>
      <c r="T255" s="22"/>
      <c r="U255" s="22"/>
    </row>
    <row r="256" spans="1:21" s="1" customFormat="1" ht="10.5" customHeight="1">
      <c r="A256" s="82"/>
      <c r="B256" s="91"/>
      <c r="C256" s="92"/>
      <c r="D256" s="92"/>
      <c r="E256" s="92"/>
      <c r="F256" s="92"/>
      <c r="G256" s="95"/>
      <c r="H256" s="92"/>
      <c r="I256" s="92"/>
      <c r="J256" s="92"/>
      <c r="K256" s="92"/>
      <c r="L256" s="92"/>
      <c r="M256" s="94"/>
      <c r="N256" s="94"/>
      <c r="O256" s="96"/>
      <c r="P256" s="94"/>
      <c r="Q256" s="95"/>
      <c r="R256" s="90"/>
      <c r="S256" s="22"/>
      <c r="T256" s="22"/>
      <c r="U256" s="22"/>
    </row>
    <row r="257" spans="1:21" s="1" customFormat="1" ht="19.5" customHeight="1">
      <c r="A257" s="82"/>
      <c r="B257" s="97"/>
      <c r="C257" s="92"/>
      <c r="D257" s="92"/>
      <c r="E257" s="98" t="s">
        <v>530</v>
      </c>
      <c r="F257" s="92"/>
      <c r="G257" s="95"/>
      <c r="H257" s="92" t="s">
        <v>531</v>
      </c>
      <c r="I257" s="92"/>
      <c r="J257" s="98" t="s">
        <v>532</v>
      </c>
      <c r="K257" s="92"/>
      <c r="L257" s="82"/>
      <c r="M257" s="94"/>
      <c r="N257" s="94"/>
      <c r="O257" s="96"/>
      <c r="P257" s="94"/>
      <c r="Q257" s="95"/>
      <c r="R257" s="90"/>
      <c r="S257" s="22"/>
      <c r="T257" s="22"/>
      <c r="U257" s="22"/>
    </row>
    <row r="258" spans="1:21" s="1" customFormat="1" ht="10.5" customHeight="1">
      <c r="A258" s="82"/>
      <c r="B258" s="97"/>
      <c r="C258" s="92"/>
      <c r="D258" s="92"/>
      <c r="E258" s="92"/>
      <c r="F258" s="92"/>
      <c r="G258" s="95"/>
      <c r="H258" s="92"/>
      <c r="I258" s="92"/>
      <c r="J258" s="92"/>
      <c r="K258" s="92"/>
      <c r="L258" s="82"/>
      <c r="M258" s="94"/>
      <c r="N258" s="94"/>
      <c r="O258" s="96"/>
      <c r="P258" s="94"/>
      <c r="Q258" s="95"/>
      <c r="R258" s="90"/>
      <c r="S258" s="22"/>
      <c r="T258" s="22"/>
      <c r="U258" s="22"/>
    </row>
    <row r="259" spans="1:21" s="1" customFormat="1" ht="19.5" customHeight="1">
      <c r="A259" s="82"/>
      <c r="B259" s="12"/>
      <c r="C259" s="3"/>
      <c r="D259" s="3"/>
      <c r="E259" s="14" t="s">
        <v>533</v>
      </c>
      <c r="F259" s="3"/>
      <c r="G259" s="13"/>
      <c r="H259" s="3" t="s">
        <v>534</v>
      </c>
      <c r="I259" s="3"/>
      <c r="J259" s="14" t="s">
        <v>532</v>
      </c>
      <c r="K259" s="3"/>
      <c r="L259" s="82"/>
      <c r="M259" s="6"/>
      <c r="N259" s="6"/>
      <c r="O259" s="96"/>
      <c r="P259" s="94"/>
      <c r="Q259" s="95"/>
      <c r="R259" s="90"/>
      <c r="S259" s="22"/>
      <c r="T259" s="22"/>
      <c r="U259" s="22"/>
    </row>
    <row r="260" spans="1:21" s="1" customFormat="1" ht="10.5" customHeight="1">
      <c r="A260" s="82"/>
      <c r="B260" s="99"/>
      <c r="C260" s="100"/>
      <c r="D260" s="100"/>
      <c r="E260" s="100"/>
      <c r="F260" s="100"/>
      <c r="G260" s="101"/>
      <c r="H260" s="100"/>
      <c r="I260" s="100"/>
      <c r="J260" s="100"/>
      <c r="K260" s="100"/>
      <c r="L260" s="100"/>
      <c r="M260" s="102"/>
      <c r="N260" s="102"/>
      <c r="O260" s="103"/>
      <c r="P260" s="94"/>
      <c r="Q260" s="95"/>
      <c r="R260" s="90"/>
      <c r="S260" s="22"/>
      <c r="T260" s="22"/>
      <c r="U260" s="22"/>
    </row>
    <row r="261" spans="1:21" s="1" customFormat="1" ht="15.75">
      <c r="A261" s="82"/>
      <c r="B261" s="99"/>
      <c r="C261" s="100"/>
      <c r="D261" s="100"/>
      <c r="E261" s="14" t="s">
        <v>535</v>
      </c>
      <c r="F261" s="100"/>
      <c r="G261" s="101"/>
      <c r="H261" s="100"/>
      <c r="I261" s="100"/>
      <c r="J261" s="100"/>
      <c r="K261" s="100"/>
      <c r="L261" s="100"/>
      <c r="M261" s="102"/>
      <c r="N261" s="102"/>
      <c r="O261" s="103"/>
      <c r="P261" s="94"/>
      <c r="Q261" s="95"/>
      <c r="R261" s="90"/>
      <c r="S261" s="22"/>
      <c r="T261" s="22"/>
      <c r="U261" s="22"/>
    </row>
    <row r="262" spans="1:21" s="1" customFormat="1" ht="10.5" customHeight="1">
      <c r="A262" s="82"/>
      <c r="B262" s="104"/>
      <c r="C262" s="105"/>
      <c r="D262" s="105"/>
      <c r="E262" s="105"/>
      <c r="F262" s="105"/>
      <c r="G262" s="106"/>
      <c r="H262" s="105"/>
      <c r="I262" s="105"/>
      <c r="J262" s="105"/>
      <c r="K262" s="105"/>
      <c r="L262" s="105"/>
      <c r="M262" s="107"/>
      <c r="N262" s="107"/>
      <c r="O262" s="108"/>
      <c r="P262" s="109"/>
      <c r="Q262" s="110"/>
      <c r="R262" s="90"/>
      <c r="S262" s="22"/>
      <c r="T262" s="22"/>
      <c r="U262" s="22"/>
    </row>
    <row r="263" spans="1:17" ht="10.5" customHeight="1">
      <c r="A263" s="3"/>
      <c r="B263" s="690"/>
      <c r="C263" s="691"/>
      <c r="D263" s="692"/>
      <c r="E263" s="692"/>
      <c r="F263" s="692"/>
      <c r="G263" s="691"/>
      <c r="H263" s="691"/>
      <c r="I263" s="691"/>
      <c r="J263" s="691"/>
      <c r="K263" s="691"/>
      <c r="L263" s="691"/>
      <c r="M263" s="693"/>
      <c r="N263" s="693"/>
      <c r="O263" s="693"/>
      <c r="P263" s="693"/>
      <c r="Q263" s="694"/>
    </row>
    <row r="264" spans="1:17" ht="15.75">
      <c r="A264" s="3"/>
      <c r="B264" s="695"/>
      <c r="C264" s="696"/>
      <c r="D264" s="711" t="s">
        <v>893</v>
      </c>
      <c r="E264" s="707"/>
      <c r="F264" s="707"/>
      <c r="G264" s="706"/>
      <c r="H264" s="706"/>
      <c r="I264" s="706"/>
      <c r="J264" s="706"/>
      <c r="K264" s="706"/>
      <c r="L264" s="706"/>
      <c r="M264" s="708"/>
      <c r="N264" s="708"/>
      <c r="O264" s="708"/>
      <c r="P264" s="708"/>
      <c r="Q264" s="697"/>
    </row>
    <row r="265" spans="1:17" ht="15.75" customHeight="1">
      <c r="A265" s="3"/>
      <c r="B265" s="695"/>
      <c r="C265" s="696"/>
      <c r="D265" s="706" t="s">
        <v>364</v>
      </c>
      <c r="E265" s="835" t="s">
        <v>536</v>
      </c>
      <c r="F265" s="835"/>
      <c r="G265" s="835"/>
      <c r="H265" s="835"/>
      <c r="I265" s="835"/>
      <c r="J265" s="835"/>
      <c r="K265" s="835"/>
      <c r="L265" s="835"/>
      <c r="M265" s="835"/>
      <c r="N265" s="835"/>
      <c r="O265" s="835"/>
      <c r="P265" s="835"/>
      <c r="Q265" s="697"/>
    </row>
    <row r="266" spans="1:17" ht="33" customHeight="1">
      <c r="A266" s="3"/>
      <c r="B266" s="695"/>
      <c r="C266" s="696"/>
      <c r="D266" s="709"/>
      <c r="E266" s="835"/>
      <c r="F266" s="835"/>
      <c r="G266" s="835"/>
      <c r="H266" s="835"/>
      <c r="I266" s="835"/>
      <c r="J266" s="835"/>
      <c r="K266" s="835"/>
      <c r="L266" s="835"/>
      <c r="M266" s="835"/>
      <c r="N266" s="835"/>
      <c r="O266" s="835"/>
      <c r="P266" s="835"/>
      <c r="Q266" s="697"/>
    </row>
    <row r="267" spans="1:17" ht="10.5" customHeight="1">
      <c r="A267" s="3"/>
      <c r="B267" s="695"/>
      <c r="C267" s="696"/>
      <c r="D267" s="707"/>
      <c r="E267" s="707"/>
      <c r="F267" s="707"/>
      <c r="G267" s="706"/>
      <c r="H267" s="706"/>
      <c r="I267" s="706"/>
      <c r="J267" s="706"/>
      <c r="K267" s="706"/>
      <c r="L267" s="706"/>
      <c r="M267" s="708"/>
      <c r="N267" s="708"/>
      <c r="O267" s="708"/>
      <c r="P267" s="708"/>
      <c r="Q267" s="697"/>
    </row>
    <row r="268" spans="1:17" ht="15.75" customHeight="1">
      <c r="A268" s="3"/>
      <c r="B268" s="695"/>
      <c r="C268" s="696"/>
      <c r="D268" s="706" t="s">
        <v>195</v>
      </c>
      <c r="E268" s="843" t="s">
        <v>537</v>
      </c>
      <c r="F268" s="843"/>
      <c r="G268" s="843"/>
      <c r="H268" s="843"/>
      <c r="I268" s="843"/>
      <c r="J268" s="843"/>
      <c r="K268" s="843"/>
      <c r="L268" s="843"/>
      <c r="M268" s="843"/>
      <c r="N268" s="843"/>
      <c r="O268" s="843"/>
      <c r="P268" s="843"/>
      <c r="Q268" s="697"/>
    </row>
    <row r="269" spans="1:17" ht="66.75" customHeight="1">
      <c r="A269" s="3"/>
      <c r="B269" s="695"/>
      <c r="C269" s="696"/>
      <c r="D269" s="710"/>
      <c r="E269" s="843"/>
      <c r="F269" s="843"/>
      <c r="G269" s="843"/>
      <c r="H269" s="843"/>
      <c r="I269" s="843"/>
      <c r="J269" s="843"/>
      <c r="K269" s="843"/>
      <c r="L269" s="843"/>
      <c r="M269" s="843"/>
      <c r="N269" s="843"/>
      <c r="O269" s="843"/>
      <c r="P269" s="843"/>
      <c r="Q269" s="697"/>
    </row>
    <row r="270" spans="1:17" ht="10.5" customHeight="1">
      <c r="A270" s="3"/>
      <c r="B270" s="698"/>
      <c r="C270" s="699"/>
      <c r="D270" s="699"/>
      <c r="E270" s="699"/>
      <c r="F270" s="699"/>
      <c r="G270" s="699"/>
      <c r="H270" s="699"/>
      <c r="I270" s="699"/>
      <c r="J270" s="699"/>
      <c r="K270" s="699"/>
      <c r="L270" s="699"/>
      <c r="M270" s="700"/>
      <c r="N270" s="700"/>
      <c r="O270" s="700"/>
      <c r="P270" s="700"/>
      <c r="Q270" s="701"/>
    </row>
    <row r="271" ht="15.75">
      <c r="A271" s="7"/>
    </row>
    <row r="272" ht="15.75" customHeight="1">
      <c r="A272" s="7"/>
    </row>
    <row r="273" ht="12" customHeight="1">
      <c r="A273" s="7"/>
    </row>
    <row r="274" ht="15.75" customHeight="1"/>
    <row r="275" ht="12" customHeight="1">
      <c r="A275" s="7"/>
    </row>
  </sheetData>
  <sheetProtection/>
  <mergeCells count="73">
    <mergeCell ref="E268:P269"/>
    <mergeCell ref="F172:H172"/>
    <mergeCell ref="F174:H175"/>
    <mergeCell ref="F177:H177"/>
    <mergeCell ref="F179:H179"/>
    <mergeCell ref="E197:H198"/>
    <mergeCell ref="E203:H203"/>
    <mergeCell ref="F168:J168"/>
    <mergeCell ref="F170:H170"/>
    <mergeCell ref="D245:J246"/>
    <mergeCell ref="M250:Q250"/>
    <mergeCell ref="E265:P266"/>
    <mergeCell ref="D183:H183"/>
    <mergeCell ref="E186:H186"/>
    <mergeCell ref="E228:H228"/>
    <mergeCell ref="F156:H156"/>
    <mergeCell ref="F158:H158"/>
    <mergeCell ref="F160:G160"/>
    <mergeCell ref="F162:H162"/>
    <mergeCell ref="F164:H164"/>
    <mergeCell ref="F142:H142"/>
    <mergeCell ref="F144:H144"/>
    <mergeCell ref="F148:H148"/>
    <mergeCell ref="F150:H150"/>
    <mergeCell ref="F154:G154"/>
    <mergeCell ref="F132:H132"/>
    <mergeCell ref="F134:G134"/>
    <mergeCell ref="F136:H136"/>
    <mergeCell ref="F138:H138"/>
    <mergeCell ref="F140:H140"/>
    <mergeCell ref="F120:H120"/>
    <mergeCell ref="F124:H124"/>
    <mergeCell ref="F126:H126"/>
    <mergeCell ref="F128:G128"/>
    <mergeCell ref="F130:H130"/>
    <mergeCell ref="F106:H106"/>
    <mergeCell ref="F108:H108"/>
    <mergeCell ref="F112:H112"/>
    <mergeCell ref="F114:H114"/>
    <mergeCell ref="F118:H118"/>
    <mergeCell ref="F88:H88"/>
    <mergeCell ref="F92:H92"/>
    <mergeCell ref="F94:H94"/>
    <mergeCell ref="F100:H100"/>
    <mergeCell ref="F102:H102"/>
    <mergeCell ref="F74:H74"/>
    <mergeCell ref="F78:G78"/>
    <mergeCell ref="F80:H80"/>
    <mergeCell ref="F82:H82"/>
    <mergeCell ref="F86:H86"/>
    <mergeCell ref="G59:H60"/>
    <mergeCell ref="F66:H66"/>
    <mergeCell ref="F68:H68"/>
    <mergeCell ref="F70:G70"/>
    <mergeCell ref="F72:H72"/>
    <mergeCell ref="G40:H41"/>
    <mergeCell ref="G43:H44"/>
    <mergeCell ref="G48:H49"/>
    <mergeCell ref="G51:H52"/>
    <mergeCell ref="G56:H57"/>
    <mergeCell ref="B1:Q1"/>
    <mergeCell ref="B3:Q3"/>
    <mergeCell ref="B4:Q4"/>
    <mergeCell ref="B5:Q5"/>
    <mergeCell ref="B7:P7"/>
    <mergeCell ref="F32:H32"/>
    <mergeCell ref="F34:H34"/>
    <mergeCell ref="F36:J36"/>
    <mergeCell ref="B8:Q8"/>
    <mergeCell ref="B9:Q9"/>
    <mergeCell ref="B10:O10"/>
    <mergeCell ref="C19:H21"/>
    <mergeCell ref="F29:H30"/>
  </mergeCells>
  <conditionalFormatting sqref="Q202 B202:C202 W202 B204:D206 D228 D238:L238 E223:L223 D227:K227 L230 D240:L240 L232 L234 L236 E202:K202 L205 B208:D208 B210:D211 L211 L209 W204:W211 L207 B209:F209 B207:F207 D215:K215 E188:F188 E194:F194 E192:F192 E190:F190 L202:L203 L227:L228 D213:K213 D230:F230 D217:K221 D232:F232 D234:F234 D236:F236 E205:F205 Q204:Q211 E211:F211">
    <cfRule type="expression" priority="3" dxfId="3" stopIfTrue="1">
      <formula>IF($R$99&lt;&gt;"",CELL("protect"),"")</formula>
    </cfRule>
  </conditionalFormatting>
  <conditionalFormatting sqref="D204:D206 D228 D238:L238 E223:L223 L228 D227:L227 L230 D240:L240 L232 L234 L236 E202:K202 L205 D210 D208 E192:F192 E190:F190 L211 L209 L207 D209:F209 D207:F207 D215:K215 E188:F188 E194:F194 L202:L203 D213:K213 D230:F230 D217:K221 D232:F232 D234:F234 D236:F236 E205:F205 D211:F211">
    <cfRule type="expression" priority="2" dxfId="3" stopIfTrue="1">
      <formula>IF($R$296&lt;&gt;"",CELL("PROTECT"),"")</formula>
    </cfRule>
  </conditionalFormatting>
  <conditionalFormatting sqref="M22:Q22 C23:Q250">
    <cfRule type="expression" priority="1" dxfId="5" stopIfTrue="1">
      <formula>IF($M$19&lt;&gt;"",CELL("PROTECT"),"")</formula>
    </cfRule>
  </conditionalFormatting>
  <printOptions/>
  <pageMargins left="0.433070866141732" right="0.433070866141732" top="0.47244094488189" bottom="0.47244094488189" header="0.31496062992126" footer="0.31496062992126"/>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rgb="FFFF7C80"/>
  </sheetPr>
  <dimension ref="A1:V92"/>
  <sheetViews>
    <sheetView zoomScalePageLayoutView="0" workbookViewId="0" topLeftCell="A1">
      <selection activeCell="A1" sqref="A1:O1"/>
    </sheetView>
  </sheetViews>
  <sheetFormatPr defaultColWidth="11.421875" defaultRowHeight="12.75"/>
  <cols>
    <col min="1" max="1" width="1.421875" style="119" customWidth="1"/>
    <col min="2" max="2" width="3.421875" style="119" customWidth="1"/>
    <col min="3" max="3" width="5.00390625" style="119" customWidth="1"/>
    <col min="4" max="4" width="9.00390625" style="119" customWidth="1"/>
    <col min="5" max="5" width="4.140625" style="119" customWidth="1"/>
    <col min="6" max="6" width="23.57421875" style="119" customWidth="1"/>
    <col min="7" max="7" width="21.28125" style="119" customWidth="1"/>
    <col min="8" max="8" width="3.140625" style="119" customWidth="1"/>
    <col min="9" max="9" width="3.7109375" style="119" customWidth="1"/>
    <col min="10" max="10" width="2.140625" style="119" customWidth="1"/>
    <col min="11" max="11" width="4.8515625" style="175" customWidth="1"/>
    <col min="12" max="13" width="1.421875" style="175" customWidth="1"/>
    <col min="14" max="14" width="4.8515625" style="175" customWidth="1"/>
    <col min="15" max="15" width="5.421875" style="119" customWidth="1"/>
    <col min="16" max="16" width="3.28125" style="119" customWidth="1"/>
    <col min="17" max="17" width="10.28125" style="120" customWidth="1"/>
    <col min="18" max="18" width="3.28125" style="120" customWidth="1"/>
    <col min="19" max="19" width="11.421875" style="120" customWidth="1"/>
    <col min="20" max="16384" width="11.421875" style="119" customWidth="1"/>
  </cols>
  <sheetData>
    <row r="1" spans="1:19" s="112" customFormat="1" ht="15.75">
      <c r="A1" s="863" t="s">
        <v>549</v>
      </c>
      <c r="B1" s="864"/>
      <c r="C1" s="864"/>
      <c r="D1" s="864"/>
      <c r="E1" s="864"/>
      <c r="F1" s="864"/>
      <c r="G1" s="864"/>
      <c r="H1" s="864"/>
      <c r="I1" s="864"/>
      <c r="J1" s="864"/>
      <c r="K1" s="864"/>
      <c r="L1" s="864"/>
      <c r="M1" s="864"/>
      <c r="N1" s="864"/>
      <c r="O1" s="864"/>
      <c r="Q1" s="113"/>
      <c r="R1" s="113"/>
      <c r="S1" s="113"/>
    </row>
    <row r="2" spans="1:19" s="112" customFormat="1" ht="10.5" customHeight="1">
      <c r="A2" s="114"/>
      <c r="B2" s="114"/>
      <c r="C2" s="114"/>
      <c r="D2" s="114"/>
      <c r="E2" s="114"/>
      <c r="F2" s="114"/>
      <c r="G2" s="114"/>
      <c r="H2" s="114"/>
      <c r="I2" s="114"/>
      <c r="J2" s="114"/>
      <c r="K2" s="115"/>
      <c r="L2" s="115"/>
      <c r="M2" s="115"/>
      <c r="N2" s="115"/>
      <c r="O2" s="114"/>
      <c r="Q2" s="113"/>
      <c r="R2" s="113"/>
      <c r="S2" s="113"/>
    </row>
    <row r="3" spans="1:19" s="112" customFormat="1" ht="58.5" customHeight="1">
      <c r="A3" s="116"/>
      <c r="B3" s="865" t="s">
        <v>550</v>
      </c>
      <c r="C3" s="866"/>
      <c r="D3" s="866"/>
      <c r="E3" s="866"/>
      <c r="F3" s="866"/>
      <c r="G3" s="866"/>
      <c r="H3" s="866"/>
      <c r="I3" s="866"/>
      <c r="J3" s="866"/>
      <c r="K3" s="866"/>
      <c r="L3" s="866"/>
      <c r="M3" s="866"/>
      <c r="N3" s="866"/>
      <c r="O3" s="867"/>
      <c r="P3" s="116"/>
      <c r="Q3" s="113"/>
      <c r="R3" s="113"/>
      <c r="S3" s="113"/>
    </row>
    <row r="4" spans="1:19" s="112" customFormat="1" ht="10.5" customHeight="1">
      <c r="A4" s="116"/>
      <c r="B4" s="117"/>
      <c r="C4" s="117"/>
      <c r="D4" s="117"/>
      <c r="E4" s="117"/>
      <c r="F4" s="117"/>
      <c r="G4" s="117"/>
      <c r="H4" s="117"/>
      <c r="I4" s="117"/>
      <c r="J4" s="117"/>
      <c r="K4" s="117"/>
      <c r="L4" s="117"/>
      <c r="M4" s="117"/>
      <c r="N4" s="117"/>
      <c r="O4" s="117"/>
      <c r="P4" s="116"/>
      <c r="Q4" s="113"/>
      <c r="R4" s="113"/>
      <c r="S4" s="113"/>
    </row>
    <row r="5" spans="1:15" ht="6.75" customHeight="1">
      <c r="A5" s="118"/>
      <c r="B5" s="868"/>
      <c r="C5" s="869"/>
      <c r="D5" s="869"/>
      <c r="E5" s="869"/>
      <c r="F5" s="869"/>
      <c r="G5" s="869"/>
      <c r="H5" s="869"/>
      <c r="I5" s="869"/>
      <c r="J5" s="869"/>
      <c r="K5" s="869"/>
      <c r="L5" s="869"/>
      <c r="M5" s="869"/>
      <c r="N5" s="869"/>
      <c r="O5" s="870"/>
    </row>
    <row r="6" spans="1:15" ht="15.75">
      <c r="A6" s="118"/>
      <c r="B6" s="871" t="s">
        <v>19</v>
      </c>
      <c r="C6" s="872"/>
      <c r="D6" s="872"/>
      <c r="E6" s="872"/>
      <c r="F6" s="872"/>
      <c r="G6" s="872"/>
      <c r="H6" s="872"/>
      <c r="I6" s="872"/>
      <c r="J6" s="872"/>
      <c r="K6" s="872"/>
      <c r="L6" s="872"/>
      <c r="M6" s="872"/>
      <c r="N6" s="872"/>
      <c r="O6" s="873"/>
    </row>
    <row r="7" spans="1:15" ht="15.75" customHeight="1">
      <c r="A7" s="118"/>
      <c r="B7" s="871" t="s">
        <v>539</v>
      </c>
      <c r="C7" s="872"/>
      <c r="D7" s="872"/>
      <c r="E7" s="872"/>
      <c r="F7" s="872"/>
      <c r="G7" s="872"/>
      <c r="H7" s="872"/>
      <c r="I7" s="872"/>
      <c r="J7" s="872"/>
      <c r="K7" s="872"/>
      <c r="L7" s="872"/>
      <c r="M7" s="872"/>
      <c r="N7" s="872"/>
      <c r="O7" s="873"/>
    </row>
    <row r="8" spans="1:15" ht="6.75" customHeight="1" thickBot="1">
      <c r="A8" s="118"/>
      <c r="B8" s="874"/>
      <c r="C8" s="875"/>
      <c r="D8" s="875"/>
      <c r="E8" s="875"/>
      <c r="F8" s="875"/>
      <c r="G8" s="875"/>
      <c r="H8" s="875"/>
      <c r="I8" s="875"/>
      <c r="J8" s="875"/>
      <c r="K8" s="875"/>
      <c r="L8" s="875"/>
      <c r="M8" s="875"/>
      <c r="N8" s="121"/>
      <c r="O8" s="122"/>
    </row>
    <row r="9" spans="1:15" ht="10.5" customHeight="1" thickTop="1">
      <c r="A9" s="118"/>
      <c r="B9" s="123"/>
      <c r="C9" s="124"/>
      <c r="D9" s="124"/>
      <c r="E9" s="124"/>
      <c r="F9" s="124"/>
      <c r="G9" s="124"/>
      <c r="H9" s="124"/>
      <c r="I9" s="124"/>
      <c r="J9" s="124"/>
      <c r="K9" s="124"/>
      <c r="L9" s="124"/>
      <c r="M9" s="124"/>
      <c r="N9" s="124"/>
      <c r="O9" s="125"/>
    </row>
    <row r="10" spans="1:15" ht="15.75" customHeight="1">
      <c r="A10" s="118"/>
      <c r="B10" s="126"/>
      <c r="C10" s="118" t="s">
        <v>15</v>
      </c>
      <c r="D10" s="118"/>
      <c r="E10" s="118"/>
      <c r="F10" s="118" t="str">
        <f>'PENCIPTAAN ARSIP_UP'!G12</f>
        <v>: ………………………………………………….............................</v>
      </c>
      <c r="G10" s="118"/>
      <c r="H10" s="118"/>
      <c r="I10" s="118"/>
      <c r="J10" s="118"/>
      <c r="K10" s="124"/>
      <c r="L10" s="124"/>
      <c r="M10" s="124"/>
      <c r="N10" s="124"/>
      <c r="O10" s="125"/>
    </row>
    <row r="11" spans="1:15" ht="10.5" customHeight="1">
      <c r="A11" s="118"/>
      <c r="B11" s="126"/>
      <c r="C11" s="118"/>
      <c r="D11" s="118"/>
      <c r="E11" s="118"/>
      <c r="F11" s="118"/>
      <c r="G11" s="118"/>
      <c r="H11" s="118"/>
      <c r="I11" s="118"/>
      <c r="J11" s="118"/>
      <c r="K11" s="124"/>
      <c r="L11" s="124"/>
      <c r="M11" s="124"/>
      <c r="N11" s="124"/>
      <c r="O11" s="125"/>
    </row>
    <row r="12" spans="1:15" ht="15.75" customHeight="1">
      <c r="A12" s="118"/>
      <c r="B12" s="126"/>
      <c r="C12" s="118" t="s">
        <v>179</v>
      </c>
      <c r="D12" s="118"/>
      <c r="E12" s="118"/>
      <c r="F12" s="118" t="str">
        <f>'PENCIPTAAN ARSIP_UP'!G14</f>
        <v>: ………………………………………………….............................</v>
      </c>
      <c r="G12" s="118"/>
      <c r="H12" s="118"/>
      <c r="I12" s="118"/>
      <c r="J12" s="118"/>
      <c r="K12" s="124"/>
      <c r="L12" s="124"/>
      <c r="M12" s="124"/>
      <c r="N12" s="124"/>
      <c r="O12" s="125"/>
    </row>
    <row r="13" spans="1:15" ht="10.5" customHeight="1">
      <c r="A13" s="118"/>
      <c r="B13" s="126"/>
      <c r="C13" s="118"/>
      <c r="D13" s="118"/>
      <c r="E13" s="118"/>
      <c r="F13" s="118"/>
      <c r="G13" s="118"/>
      <c r="H13" s="118"/>
      <c r="I13" s="118"/>
      <c r="J13" s="118"/>
      <c r="K13" s="124"/>
      <c r="L13" s="124"/>
      <c r="M13" s="124"/>
      <c r="N13" s="124"/>
      <c r="O13" s="125"/>
    </row>
    <row r="14" spans="1:15" ht="15.75" customHeight="1">
      <c r="A14" s="118"/>
      <c r="B14" s="126"/>
      <c r="C14" s="118" t="s">
        <v>17</v>
      </c>
      <c r="D14" s="118"/>
      <c r="E14" s="118"/>
      <c r="F14" s="118" t="str">
        <f>'PENCIPTAAN ARSIP_UP'!G16</f>
        <v>: ………………………………………………….............................</v>
      </c>
      <c r="G14" s="118"/>
      <c r="H14" s="118"/>
      <c r="I14" s="118"/>
      <c r="J14" s="118"/>
      <c r="K14" s="124"/>
      <c r="L14" s="124"/>
      <c r="M14" s="124"/>
      <c r="N14" s="124"/>
      <c r="O14" s="125"/>
    </row>
    <row r="15" spans="1:15" ht="10.5" customHeight="1" thickBot="1">
      <c r="A15" s="118"/>
      <c r="B15" s="127"/>
      <c r="C15" s="121"/>
      <c r="D15" s="121"/>
      <c r="E15" s="121"/>
      <c r="F15" s="121"/>
      <c r="G15" s="121"/>
      <c r="H15" s="128"/>
      <c r="I15" s="128"/>
      <c r="J15" s="128"/>
      <c r="K15" s="121"/>
      <c r="L15" s="121"/>
      <c r="M15" s="121"/>
      <c r="N15" s="121"/>
      <c r="O15" s="122"/>
    </row>
    <row r="16" spans="1:15" ht="10.5" customHeight="1" thickTop="1">
      <c r="A16" s="118"/>
      <c r="B16" s="123"/>
      <c r="C16" s="124"/>
      <c r="D16" s="124"/>
      <c r="E16" s="124"/>
      <c r="F16" s="124"/>
      <c r="G16" s="124"/>
      <c r="H16" s="118"/>
      <c r="I16" s="118"/>
      <c r="J16" s="118"/>
      <c r="K16" s="124"/>
      <c r="L16" s="124"/>
      <c r="M16" s="124"/>
      <c r="N16" s="124"/>
      <c r="O16" s="125"/>
    </row>
    <row r="17" spans="1:15" ht="16.5" customHeight="1">
      <c r="A17" s="118"/>
      <c r="B17" s="123"/>
      <c r="C17" s="850" t="s">
        <v>896</v>
      </c>
      <c r="D17" s="851"/>
      <c r="E17" s="851"/>
      <c r="F17" s="851"/>
      <c r="G17" s="851"/>
      <c r="H17" s="851"/>
      <c r="I17" s="852"/>
      <c r="J17" s="118"/>
      <c r="K17" s="705"/>
      <c r="L17" s="124"/>
      <c r="M17" s="124"/>
      <c r="N17" s="124"/>
      <c r="O17" s="125"/>
    </row>
    <row r="18" spans="1:15" ht="16.5" customHeight="1">
      <c r="A18" s="118"/>
      <c r="B18" s="123"/>
      <c r="C18" s="853"/>
      <c r="D18" s="854"/>
      <c r="E18" s="854"/>
      <c r="F18" s="854"/>
      <c r="G18" s="854"/>
      <c r="H18" s="854"/>
      <c r="I18" s="855"/>
      <c r="J18" s="118"/>
      <c r="K18" s="124"/>
      <c r="L18" s="124"/>
      <c r="M18" s="124"/>
      <c r="N18" s="124"/>
      <c r="O18" s="125"/>
    </row>
    <row r="19" spans="1:15" ht="15.75">
      <c r="A19" s="118"/>
      <c r="B19" s="123"/>
      <c r="C19" s="853"/>
      <c r="D19" s="854"/>
      <c r="E19" s="854"/>
      <c r="F19" s="854"/>
      <c r="G19" s="854"/>
      <c r="H19" s="854"/>
      <c r="I19" s="855"/>
      <c r="J19" s="118"/>
      <c r="K19" s="124"/>
      <c r="L19" s="124"/>
      <c r="M19" s="124"/>
      <c r="N19" s="124"/>
      <c r="O19" s="125"/>
    </row>
    <row r="20" spans="1:19" ht="15.75">
      <c r="A20" s="118"/>
      <c r="B20" s="123"/>
      <c r="C20" s="856"/>
      <c r="D20" s="857"/>
      <c r="E20" s="857"/>
      <c r="F20" s="857"/>
      <c r="G20" s="857"/>
      <c r="H20" s="857"/>
      <c r="I20" s="858"/>
      <c r="J20" s="118"/>
      <c r="K20" s="130" t="s">
        <v>2</v>
      </c>
      <c r="L20" s="130"/>
      <c r="M20" s="131" t="s">
        <v>22</v>
      </c>
      <c r="N20" s="130"/>
      <c r="O20" s="132"/>
      <c r="Q20" s="133" t="s">
        <v>516</v>
      </c>
      <c r="S20" s="133" t="s">
        <v>220</v>
      </c>
    </row>
    <row r="21" spans="1:15" ht="15.75">
      <c r="A21" s="118"/>
      <c r="B21" s="123"/>
      <c r="C21" s="124"/>
      <c r="D21" s="124"/>
      <c r="E21" s="124"/>
      <c r="F21" s="124"/>
      <c r="G21" s="124"/>
      <c r="H21" s="118"/>
      <c r="I21" s="118"/>
      <c r="J21" s="118"/>
      <c r="K21" s="130" t="s">
        <v>540</v>
      </c>
      <c r="L21" s="130"/>
      <c r="M21" s="131" t="s">
        <v>23</v>
      </c>
      <c r="N21" s="130"/>
      <c r="O21" s="132"/>
    </row>
    <row r="22" spans="1:15" ht="9.75" customHeight="1">
      <c r="A22" s="118"/>
      <c r="B22" s="134"/>
      <c r="C22" s="118"/>
      <c r="D22" s="118"/>
      <c r="E22" s="118"/>
      <c r="F22" s="118"/>
      <c r="G22" s="118"/>
      <c r="H22" s="118"/>
      <c r="I22" s="118"/>
      <c r="J22" s="118"/>
      <c r="K22" s="124"/>
      <c r="L22" s="124"/>
      <c r="M22" s="124"/>
      <c r="N22" s="124"/>
      <c r="O22" s="125"/>
    </row>
    <row r="23" spans="1:19" ht="15.75">
      <c r="A23" s="118"/>
      <c r="B23" s="134" t="s">
        <v>4</v>
      </c>
      <c r="C23" s="118" t="s">
        <v>182</v>
      </c>
      <c r="D23" s="118"/>
      <c r="E23" s="118"/>
      <c r="F23" s="118"/>
      <c r="G23" s="118"/>
      <c r="H23" s="118"/>
      <c r="I23" s="118"/>
      <c r="J23" s="118"/>
      <c r="K23" s="703"/>
      <c r="L23" s="742"/>
      <c r="M23" s="704"/>
      <c r="N23" s="703"/>
      <c r="O23" s="125"/>
      <c r="Q23" s="135">
        <v>100</v>
      </c>
      <c r="R23" s="113"/>
      <c r="S23" s="136">
        <f>IF(K23&lt;&gt;"",100,0)</f>
        <v>0</v>
      </c>
    </row>
    <row r="24" spans="1:15" ht="6.75" customHeight="1">
      <c r="A24" s="118"/>
      <c r="B24" s="134"/>
      <c r="C24" s="118"/>
      <c r="D24" s="118"/>
      <c r="E24" s="118"/>
      <c r="F24" s="118"/>
      <c r="G24" s="118"/>
      <c r="H24" s="118"/>
      <c r="I24" s="118"/>
      <c r="J24" s="118"/>
      <c r="K24" s="704"/>
      <c r="L24" s="704"/>
      <c r="M24" s="704"/>
      <c r="N24" s="704"/>
      <c r="O24" s="125"/>
    </row>
    <row r="25" spans="1:15" ht="15.75">
      <c r="A25" s="118"/>
      <c r="B25" s="134" t="s">
        <v>14</v>
      </c>
      <c r="C25" s="118" t="s">
        <v>180</v>
      </c>
      <c r="D25" s="118"/>
      <c r="E25" s="118"/>
      <c r="F25" s="118"/>
      <c r="G25" s="118"/>
      <c r="H25" s="118"/>
      <c r="I25" s="118"/>
      <c r="J25" s="118"/>
      <c r="K25" s="704"/>
      <c r="L25" s="704"/>
      <c r="M25" s="704"/>
      <c r="N25" s="704"/>
      <c r="O25" s="125"/>
    </row>
    <row r="26" spans="1:15" ht="6.75" customHeight="1">
      <c r="A26" s="118"/>
      <c r="B26" s="134"/>
      <c r="C26" s="118"/>
      <c r="D26" s="118"/>
      <c r="E26" s="118"/>
      <c r="F26" s="118"/>
      <c r="G26" s="118"/>
      <c r="H26" s="118"/>
      <c r="I26" s="118"/>
      <c r="J26" s="118"/>
      <c r="K26" s="704"/>
      <c r="L26" s="704"/>
      <c r="M26" s="704"/>
      <c r="N26" s="704"/>
      <c r="O26" s="125"/>
    </row>
    <row r="27" spans="1:19" ht="15.75">
      <c r="A27" s="118"/>
      <c r="B27" s="134"/>
      <c r="C27" s="137" t="s">
        <v>5</v>
      </c>
      <c r="D27" s="859" t="s">
        <v>541</v>
      </c>
      <c r="E27" s="859"/>
      <c r="F27" s="859"/>
      <c r="G27" s="859"/>
      <c r="H27" s="118"/>
      <c r="I27" s="118"/>
      <c r="J27" s="118"/>
      <c r="K27" s="703"/>
      <c r="L27" s="742"/>
      <c r="M27" s="704"/>
      <c r="N27" s="703"/>
      <c r="O27" s="125"/>
      <c r="Q27" s="135">
        <v>100</v>
      </c>
      <c r="R27" s="113"/>
      <c r="S27" s="136">
        <f>IF(K27&lt;&gt;"",100,0)</f>
        <v>0</v>
      </c>
    </row>
    <row r="28" spans="1:19" ht="15.75">
      <c r="A28" s="118"/>
      <c r="B28" s="134"/>
      <c r="C28" s="137"/>
      <c r="D28" s="859"/>
      <c r="E28" s="859"/>
      <c r="F28" s="859"/>
      <c r="G28" s="859"/>
      <c r="H28" s="118"/>
      <c r="I28" s="118"/>
      <c r="J28" s="118"/>
      <c r="K28" s="743"/>
      <c r="L28" s="743"/>
      <c r="M28" s="704"/>
      <c r="N28" s="743"/>
      <c r="O28" s="125"/>
      <c r="Q28" s="139"/>
      <c r="R28" s="113"/>
      <c r="S28" s="140"/>
    </row>
    <row r="29" spans="1:15" ht="51" customHeight="1">
      <c r="A29" s="118"/>
      <c r="B29" s="134"/>
      <c r="C29" s="137"/>
      <c r="D29" s="860" t="s">
        <v>903</v>
      </c>
      <c r="E29" s="861"/>
      <c r="F29" s="861"/>
      <c r="G29" s="862"/>
      <c r="H29" s="141"/>
      <c r="I29" s="118"/>
      <c r="J29" s="118"/>
      <c r="K29" s="704"/>
      <c r="L29" s="704"/>
      <c r="M29" s="704"/>
      <c r="N29" s="704"/>
      <c r="O29" s="125"/>
    </row>
    <row r="30" spans="1:15" ht="6.75" customHeight="1">
      <c r="A30" s="118"/>
      <c r="B30" s="134"/>
      <c r="C30" s="137"/>
      <c r="D30" s="118"/>
      <c r="E30" s="118"/>
      <c r="F30" s="118"/>
      <c r="G30" s="118"/>
      <c r="H30" s="118"/>
      <c r="I30" s="118"/>
      <c r="J30" s="118"/>
      <c r="K30" s="704"/>
      <c r="L30" s="704"/>
      <c r="M30" s="704"/>
      <c r="N30" s="704"/>
      <c r="O30" s="125"/>
    </row>
    <row r="31" spans="1:19" ht="15.75">
      <c r="A31" s="118"/>
      <c r="B31" s="134"/>
      <c r="C31" s="142" t="s">
        <v>6</v>
      </c>
      <c r="D31" s="118" t="s">
        <v>181</v>
      </c>
      <c r="E31" s="118"/>
      <c r="F31" s="118"/>
      <c r="G31" s="118"/>
      <c r="H31" s="118"/>
      <c r="I31" s="118"/>
      <c r="J31" s="118"/>
      <c r="K31" s="703"/>
      <c r="L31" s="742"/>
      <c r="M31" s="704"/>
      <c r="N31" s="703"/>
      <c r="O31" s="125"/>
      <c r="Q31" s="135">
        <v>100</v>
      </c>
      <c r="R31" s="113"/>
      <c r="S31" s="136">
        <f>IF(K31&lt;&gt;"",100,0)</f>
        <v>0</v>
      </c>
    </row>
    <row r="32" spans="1:15" ht="9.75" customHeight="1">
      <c r="A32" s="118"/>
      <c r="B32" s="134"/>
      <c r="C32" s="118"/>
      <c r="D32" s="118"/>
      <c r="E32" s="118"/>
      <c r="F32" s="118"/>
      <c r="G32" s="118"/>
      <c r="H32" s="118"/>
      <c r="I32" s="118"/>
      <c r="J32" s="118"/>
      <c r="K32" s="704"/>
      <c r="L32" s="704"/>
      <c r="M32" s="704"/>
      <c r="N32" s="704"/>
      <c r="O32" s="125"/>
    </row>
    <row r="33" spans="1:15" ht="15.75">
      <c r="A33" s="118"/>
      <c r="B33" s="134" t="s">
        <v>3</v>
      </c>
      <c r="C33" s="118" t="s">
        <v>542</v>
      </c>
      <c r="D33" s="118"/>
      <c r="E33" s="118"/>
      <c r="F33" s="118"/>
      <c r="G33" s="118"/>
      <c r="H33" s="118"/>
      <c r="I33" s="118"/>
      <c r="J33" s="118"/>
      <c r="K33" s="704"/>
      <c r="L33" s="704"/>
      <c r="M33" s="704"/>
      <c r="N33" s="704"/>
      <c r="O33" s="125"/>
    </row>
    <row r="34" spans="1:15" ht="9.75" customHeight="1">
      <c r="A34" s="118"/>
      <c r="B34" s="134"/>
      <c r="C34" s="118"/>
      <c r="D34" s="118"/>
      <c r="E34" s="118"/>
      <c r="F34" s="118"/>
      <c r="G34" s="118"/>
      <c r="H34" s="118"/>
      <c r="I34" s="118"/>
      <c r="J34" s="118"/>
      <c r="K34" s="704"/>
      <c r="L34" s="704"/>
      <c r="M34" s="704"/>
      <c r="N34" s="704"/>
      <c r="O34" s="125"/>
    </row>
    <row r="35" spans="1:15" ht="15.75">
      <c r="A35" s="118"/>
      <c r="B35" s="134"/>
      <c r="C35" s="118" t="s">
        <v>183</v>
      </c>
      <c r="D35" s="118" t="s">
        <v>184</v>
      </c>
      <c r="E35" s="118"/>
      <c r="F35" s="118"/>
      <c r="G35" s="118"/>
      <c r="H35" s="118"/>
      <c r="I35" s="118"/>
      <c r="J35" s="118"/>
      <c r="K35" s="704"/>
      <c r="L35" s="704"/>
      <c r="M35" s="704"/>
      <c r="N35" s="704"/>
      <c r="O35" s="125"/>
    </row>
    <row r="36" spans="1:15" ht="9.75" customHeight="1">
      <c r="A36" s="118"/>
      <c r="B36" s="134"/>
      <c r="C36" s="137"/>
      <c r="D36" s="118"/>
      <c r="E36" s="118"/>
      <c r="F36" s="118"/>
      <c r="G36" s="118"/>
      <c r="H36" s="118"/>
      <c r="I36" s="118"/>
      <c r="J36" s="118"/>
      <c r="K36" s="704"/>
      <c r="L36" s="704"/>
      <c r="M36" s="704"/>
      <c r="N36" s="704"/>
      <c r="O36" s="125"/>
    </row>
    <row r="37" spans="1:22" ht="15.75">
      <c r="A37" s="118"/>
      <c r="B37" s="134"/>
      <c r="C37" s="137"/>
      <c r="D37" s="118" t="s">
        <v>185</v>
      </c>
      <c r="E37" s="878" t="s">
        <v>186</v>
      </c>
      <c r="F37" s="878"/>
      <c r="G37" s="878"/>
      <c r="H37" s="878"/>
      <c r="I37" s="143"/>
      <c r="J37" s="118"/>
      <c r="K37" s="703"/>
      <c r="L37" s="742"/>
      <c r="M37" s="704"/>
      <c r="N37" s="703"/>
      <c r="O37" s="125"/>
      <c r="Q37" s="135">
        <v>100</v>
      </c>
      <c r="R37" s="113"/>
      <c r="S37" s="136">
        <f>IF(K37&lt;&gt;"",100,0)</f>
        <v>0</v>
      </c>
      <c r="V37" s="119" t="s">
        <v>187</v>
      </c>
    </row>
    <row r="38" spans="1:15" ht="15.75">
      <c r="A38" s="118"/>
      <c r="B38" s="134"/>
      <c r="C38" s="137"/>
      <c r="D38" s="118"/>
      <c r="E38" s="878"/>
      <c r="F38" s="878"/>
      <c r="G38" s="878"/>
      <c r="H38" s="878"/>
      <c r="I38" s="143"/>
      <c r="J38" s="118"/>
      <c r="K38" s="124"/>
      <c r="L38" s="124"/>
      <c r="M38" s="124"/>
      <c r="N38" s="124"/>
      <c r="O38" s="125"/>
    </row>
    <row r="39" spans="1:15" ht="10.5" customHeight="1">
      <c r="A39" s="118"/>
      <c r="B39" s="134"/>
      <c r="C39" s="118"/>
      <c r="D39" s="118"/>
      <c r="E39" s="118"/>
      <c r="F39" s="118"/>
      <c r="G39" s="118"/>
      <c r="H39" s="118"/>
      <c r="I39" s="118"/>
      <c r="J39" s="118"/>
      <c r="K39" s="124"/>
      <c r="L39" s="124"/>
      <c r="M39" s="124"/>
      <c r="N39" s="124"/>
      <c r="O39" s="125"/>
    </row>
    <row r="40" spans="1:15" ht="15.75">
      <c r="A40" s="118"/>
      <c r="B40" s="134"/>
      <c r="C40" s="118"/>
      <c r="D40" s="118"/>
      <c r="E40" s="118" t="s">
        <v>193</v>
      </c>
      <c r="F40" s="118" t="s">
        <v>543</v>
      </c>
      <c r="G40" s="118"/>
      <c r="H40" s="118"/>
      <c r="I40" s="703"/>
      <c r="J40" s="118"/>
      <c r="K40" s="124"/>
      <c r="L40" s="124"/>
      <c r="M40" s="124"/>
      <c r="N40" s="124"/>
      <c r="O40" s="125"/>
    </row>
    <row r="41" spans="1:15" ht="10.5" customHeight="1">
      <c r="A41" s="118"/>
      <c r="B41" s="134"/>
      <c r="C41" s="118"/>
      <c r="D41" s="118"/>
      <c r="E41" s="118" t="s">
        <v>544</v>
      </c>
      <c r="F41" s="118"/>
      <c r="G41" s="118"/>
      <c r="H41" s="118"/>
      <c r="I41" s="704"/>
      <c r="J41" s="118"/>
      <c r="K41" s="124"/>
      <c r="L41" s="124"/>
      <c r="M41" s="124"/>
      <c r="N41" s="124"/>
      <c r="O41" s="125"/>
    </row>
    <row r="42" spans="1:15" ht="15.75">
      <c r="A42" s="118"/>
      <c r="B42" s="134"/>
      <c r="C42" s="118"/>
      <c r="D42" s="118"/>
      <c r="E42" s="118" t="s">
        <v>545</v>
      </c>
      <c r="F42" s="118" t="s">
        <v>546</v>
      </c>
      <c r="G42" s="118"/>
      <c r="H42" s="118"/>
      <c r="I42" s="703"/>
      <c r="J42" s="118"/>
      <c r="K42" s="124"/>
      <c r="L42" s="124"/>
      <c r="M42" s="124"/>
      <c r="N42" s="124"/>
      <c r="O42" s="125"/>
    </row>
    <row r="43" spans="1:15" ht="10.5" customHeight="1">
      <c r="A43" s="118"/>
      <c r="B43" s="134"/>
      <c r="C43" s="118"/>
      <c r="D43" s="118"/>
      <c r="E43" s="118"/>
      <c r="F43" s="118"/>
      <c r="G43" s="118"/>
      <c r="H43" s="118"/>
      <c r="I43" s="704"/>
      <c r="J43" s="118"/>
      <c r="K43" s="124"/>
      <c r="L43" s="124"/>
      <c r="M43" s="124"/>
      <c r="N43" s="124"/>
      <c r="O43" s="125"/>
    </row>
    <row r="44" spans="1:15" ht="15.75">
      <c r="A44" s="118"/>
      <c r="B44" s="134"/>
      <c r="C44" s="118"/>
      <c r="D44" s="118"/>
      <c r="E44" s="118" t="s">
        <v>197</v>
      </c>
      <c r="F44" s="118" t="s">
        <v>547</v>
      </c>
      <c r="G44" s="118"/>
      <c r="H44" s="118"/>
      <c r="I44" s="703"/>
      <c r="J44" s="118"/>
      <c r="K44" s="124"/>
      <c r="L44" s="124"/>
      <c r="M44" s="124"/>
      <c r="N44" s="124"/>
      <c r="O44" s="125"/>
    </row>
    <row r="45" spans="1:15" ht="9.75" customHeight="1">
      <c r="A45" s="118"/>
      <c r="B45" s="134"/>
      <c r="C45" s="137"/>
      <c r="D45" s="118"/>
      <c r="E45" s="118"/>
      <c r="F45" s="118"/>
      <c r="G45" s="118"/>
      <c r="H45" s="118"/>
      <c r="I45" s="118"/>
      <c r="J45" s="118"/>
      <c r="K45" s="124"/>
      <c r="L45" s="124"/>
      <c r="M45" s="124"/>
      <c r="N45" s="124"/>
      <c r="O45" s="125"/>
    </row>
    <row r="46" spans="1:22" ht="15.75">
      <c r="A46" s="118"/>
      <c r="B46" s="134"/>
      <c r="C46" s="144"/>
      <c r="D46" s="145" t="s">
        <v>188</v>
      </c>
      <c r="E46" s="879" t="s">
        <v>189</v>
      </c>
      <c r="F46" s="879"/>
      <c r="G46" s="879"/>
      <c r="H46" s="879"/>
      <c r="I46" s="146"/>
      <c r="J46" s="145"/>
      <c r="K46" s="703"/>
      <c r="L46" s="742"/>
      <c r="M46" s="704"/>
      <c r="N46" s="703"/>
      <c r="O46" s="125"/>
      <c r="Q46" s="135">
        <v>100</v>
      </c>
      <c r="R46" s="113"/>
      <c r="S46" s="136">
        <f>IF(K46&lt;&gt;"",100,0)</f>
        <v>0</v>
      </c>
      <c r="V46" s="119" t="s">
        <v>190</v>
      </c>
    </row>
    <row r="47" spans="1:15" ht="32.25" customHeight="1">
      <c r="A47" s="118"/>
      <c r="B47" s="134"/>
      <c r="C47" s="144"/>
      <c r="D47" s="145"/>
      <c r="E47" s="879"/>
      <c r="F47" s="879"/>
      <c r="G47" s="879"/>
      <c r="H47" s="879"/>
      <c r="I47" s="146"/>
      <c r="J47" s="145"/>
      <c r="K47" s="743"/>
      <c r="L47" s="743"/>
      <c r="M47" s="743"/>
      <c r="N47" s="743"/>
      <c r="O47" s="125"/>
    </row>
    <row r="48" spans="1:15" ht="12.75" customHeight="1">
      <c r="A48" s="118"/>
      <c r="B48" s="134"/>
      <c r="C48" s="144"/>
      <c r="D48" s="145"/>
      <c r="E48" s="145"/>
      <c r="F48" s="145"/>
      <c r="G48" s="145"/>
      <c r="H48" s="145"/>
      <c r="I48" s="145"/>
      <c r="J48" s="145"/>
      <c r="K48" s="743"/>
      <c r="L48" s="743"/>
      <c r="M48" s="743"/>
      <c r="N48" s="743"/>
      <c r="O48" s="125"/>
    </row>
    <row r="49" spans="1:15" ht="15.75">
      <c r="A49" s="118"/>
      <c r="B49" s="134"/>
      <c r="C49" s="142" t="s">
        <v>88</v>
      </c>
      <c r="D49" s="118" t="s">
        <v>191</v>
      </c>
      <c r="E49" s="118"/>
      <c r="F49" s="118"/>
      <c r="G49" s="118"/>
      <c r="H49" s="118"/>
      <c r="I49" s="118"/>
      <c r="J49" s="118"/>
      <c r="K49" s="704"/>
      <c r="L49" s="704"/>
      <c r="M49" s="704"/>
      <c r="N49" s="704"/>
      <c r="O49" s="125"/>
    </row>
    <row r="50" spans="1:15" ht="9.75" customHeight="1">
      <c r="A50" s="118"/>
      <c r="B50" s="134"/>
      <c r="C50" s="137"/>
      <c r="D50" s="118"/>
      <c r="E50" s="118"/>
      <c r="F50" s="118"/>
      <c r="G50" s="118"/>
      <c r="H50" s="118"/>
      <c r="I50" s="118"/>
      <c r="J50" s="118"/>
      <c r="K50" s="704"/>
      <c r="L50" s="704"/>
      <c r="M50" s="704"/>
      <c r="N50" s="704"/>
      <c r="O50" s="125"/>
    </row>
    <row r="51" spans="1:22" ht="15.75">
      <c r="A51" s="118"/>
      <c r="B51" s="134"/>
      <c r="C51" s="137"/>
      <c r="D51" s="118" t="s">
        <v>89</v>
      </c>
      <c r="E51" s="878" t="s">
        <v>192</v>
      </c>
      <c r="F51" s="878"/>
      <c r="G51" s="878"/>
      <c r="H51" s="878"/>
      <c r="I51" s="143"/>
      <c r="J51" s="118"/>
      <c r="K51" s="703"/>
      <c r="L51" s="742"/>
      <c r="M51" s="704"/>
      <c r="N51" s="703"/>
      <c r="O51" s="125"/>
      <c r="Q51" s="135">
        <v>100</v>
      </c>
      <c r="R51" s="113"/>
      <c r="S51" s="136">
        <f>IF(K51&lt;&gt;"",100,0)</f>
        <v>0</v>
      </c>
      <c r="V51" s="119" t="s">
        <v>187</v>
      </c>
    </row>
    <row r="52" spans="1:15" ht="15.75">
      <c r="A52" s="118"/>
      <c r="B52" s="134"/>
      <c r="C52" s="137"/>
      <c r="D52" s="118"/>
      <c r="E52" s="878"/>
      <c r="F52" s="878"/>
      <c r="G52" s="878"/>
      <c r="H52" s="878"/>
      <c r="I52" s="143"/>
      <c r="J52" s="118"/>
      <c r="K52" s="124"/>
      <c r="L52" s="124"/>
      <c r="M52" s="124"/>
      <c r="N52" s="124"/>
      <c r="O52" s="125"/>
    </row>
    <row r="53" spans="1:15" ht="9.75" customHeight="1">
      <c r="A53" s="118"/>
      <c r="B53" s="134"/>
      <c r="C53" s="137"/>
      <c r="D53" s="118"/>
      <c r="E53" s="118"/>
      <c r="F53" s="118"/>
      <c r="G53" s="118"/>
      <c r="H53" s="118"/>
      <c r="I53" s="118"/>
      <c r="J53" s="118"/>
      <c r="K53" s="124"/>
      <c r="L53" s="124"/>
      <c r="M53" s="124"/>
      <c r="N53" s="124"/>
      <c r="O53" s="125"/>
    </row>
    <row r="54" spans="1:15" ht="15.75" customHeight="1">
      <c r="A54" s="118"/>
      <c r="B54" s="134"/>
      <c r="C54" s="137"/>
      <c r="D54" s="118"/>
      <c r="E54" s="143" t="s">
        <v>193</v>
      </c>
      <c r="F54" s="143" t="s">
        <v>194</v>
      </c>
      <c r="G54" s="143"/>
      <c r="H54" s="143"/>
      <c r="I54" s="745"/>
      <c r="J54" s="118"/>
      <c r="K54" s="124"/>
      <c r="L54" s="124"/>
      <c r="M54" s="124"/>
      <c r="N54" s="124"/>
      <c r="O54" s="125"/>
    </row>
    <row r="55" spans="1:15" ht="9.75" customHeight="1">
      <c r="A55" s="118"/>
      <c r="B55" s="134"/>
      <c r="C55" s="137"/>
      <c r="D55" s="118"/>
      <c r="E55" s="118"/>
      <c r="F55" s="118"/>
      <c r="G55" s="118"/>
      <c r="H55" s="118"/>
      <c r="I55" s="704"/>
      <c r="J55" s="118"/>
      <c r="K55" s="124"/>
      <c r="L55" s="124"/>
      <c r="M55" s="124"/>
      <c r="N55" s="124"/>
      <c r="O55" s="125"/>
    </row>
    <row r="56" spans="1:15" ht="15.75" customHeight="1">
      <c r="A56" s="118"/>
      <c r="B56" s="134"/>
      <c r="C56" s="137"/>
      <c r="D56" s="118"/>
      <c r="E56" s="143" t="s">
        <v>545</v>
      </c>
      <c r="F56" s="143" t="s">
        <v>196</v>
      </c>
      <c r="G56" s="143"/>
      <c r="H56" s="143"/>
      <c r="I56" s="745"/>
      <c r="J56" s="118"/>
      <c r="K56" s="124"/>
      <c r="L56" s="124"/>
      <c r="M56" s="124"/>
      <c r="N56" s="124"/>
      <c r="O56" s="125"/>
    </row>
    <row r="57" spans="1:15" ht="9.75" customHeight="1">
      <c r="A57" s="118"/>
      <c r="B57" s="134"/>
      <c r="C57" s="137"/>
      <c r="D57" s="118"/>
      <c r="E57" s="118"/>
      <c r="F57" s="118"/>
      <c r="G57" s="118"/>
      <c r="H57" s="118"/>
      <c r="I57" s="704"/>
      <c r="J57" s="118"/>
      <c r="K57" s="124"/>
      <c r="L57" s="124"/>
      <c r="M57" s="124"/>
      <c r="N57" s="124"/>
      <c r="O57" s="125"/>
    </row>
    <row r="58" spans="1:15" ht="15.75" customHeight="1">
      <c r="A58" s="118"/>
      <c r="B58" s="134"/>
      <c r="C58" s="144"/>
      <c r="D58" s="145"/>
      <c r="E58" s="146" t="s">
        <v>479</v>
      </c>
      <c r="F58" s="146" t="s">
        <v>198</v>
      </c>
      <c r="G58" s="146"/>
      <c r="H58" s="146"/>
      <c r="I58" s="745"/>
      <c r="J58" s="145"/>
      <c r="K58" s="138"/>
      <c r="L58" s="138"/>
      <c r="M58" s="138"/>
      <c r="N58" s="138"/>
      <c r="O58" s="125"/>
    </row>
    <row r="59" spans="1:15" ht="10.5" customHeight="1">
      <c r="A59" s="118"/>
      <c r="B59" s="134"/>
      <c r="C59" s="144"/>
      <c r="D59" s="145"/>
      <c r="E59" s="146"/>
      <c r="F59" s="146"/>
      <c r="G59" s="146"/>
      <c r="H59" s="146"/>
      <c r="I59" s="146"/>
      <c r="J59" s="145"/>
      <c r="K59" s="138"/>
      <c r="L59" s="138"/>
      <c r="M59" s="138"/>
      <c r="N59" s="138"/>
      <c r="O59" s="125"/>
    </row>
    <row r="60" spans="1:15" ht="9.75" customHeight="1">
      <c r="A60" s="118"/>
      <c r="B60" s="134"/>
      <c r="C60" s="144"/>
      <c r="D60" s="145"/>
      <c r="E60" s="145"/>
      <c r="F60" s="145"/>
      <c r="G60" s="145"/>
      <c r="H60" s="145"/>
      <c r="I60" s="145"/>
      <c r="J60" s="145"/>
      <c r="K60" s="138"/>
      <c r="L60" s="138"/>
      <c r="M60" s="138"/>
      <c r="N60" s="138"/>
      <c r="O60" s="125"/>
    </row>
    <row r="61" spans="1:22" ht="15.75">
      <c r="A61" s="118"/>
      <c r="B61" s="134"/>
      <c r="C61" s="137"/>
      <c r="D61" s="118" t="s">
        <v>90</v>
      </c>
      <c r="E61" s="880" t="s">
        <v>199</v>
      </c>
      <c r="F61" s="880"/>
      <c r="G61" s="880"/>
      <c r="H61" s="880"/>
      <c r="I61" s="143"/>
      <c r="J61" s="118"/>
      <c r="K61" s="703"/>
      <c r="L61" s="742"/>
      <c r="M61" s="704"/>
      <c r="N61" s="703"/>
      <c r="O61" s="125"/>
      <c r="Q61" s="135">
        <v>100</v>
      </c>
      <c r="R61" s="113"/>
      <c r="S61" s="136">
        <f>IF(K61&lt;&gt;"",100,0)</f>
        <v>0</v>
      </c>
      <c r="V61" s="119" t="s">
        <v>190</v>
      </c>
    </row>
    <row r="62" spans="1:15" ht="33.75" customHeight="1">
      <c r="A62" s="118"/>
      <c r="B62" s="134"/>
      <c r="C62" s="137"/>
      <c r="D62" s="118"/>
      <c r="E62" s="880"/>
      <c r="F62" s="880"/>
      <c r="G62" s="880"/>
      <c r="H62" s="880"/>
      <c r="I62" s="143"/>
      <c r="J62" s="118"/>
      <c r="K62" s="124"/>
      <c r="L62" s="124"/>
      <c r="M62" s="124"/>
      <c r="N62" s="124"/>
      <c r="O62" s="125"/>
    </row>
    <row r="63" spans="1:15" ht="6" customHeight="1">
      <c r="A63" s="118"/>
      <c r="B63" s="134"/>
      <c r="C63" s="118"/>
      <c r="D63" s="118"/>
      <c r="E63" s="118"/>
      <c r="F63" s="118"/>
      <c r="G63" s="118"/>
      <c r="H63" s="118"/>
      <c r="I63" s="118"/>
      <c r="J63" s="118"/>
      <c r="K63" s="124"/>
      <c r="L63" s="124"/>
      <c r="M63" s="124"/>
      <c r="N63" s="124"/>
      <c r="O63" s="125"/>
    </row>
    <row r="64" spans="1:19" ht="15.75">
      <c r="A64" s="118"/>
      <c r="B64" s="134"/>
      <c r="C64" s="147"/>
      <c r="D64" s="118"/>
      <c r="E64" s="118"/>
      <c r="F64" s="118"/>
      <c r="G64" s="118"/>
      <c r="H64" s="864" t="s">
        <v>369</v>
      </c>
      <c r="I64" s="864"/>
      <c r="J64" s="864"/>
      <c r="K64" s="864"/>
      <c r="L64" s="864"/>
      <c r="M64" s="864"/>
      <c r="N64" s="876">
        <f>Q64</f>
        <v>700</v>
      </c>
      <c r="O64" s="877"/>
      <c r="Q64" s="148">
        <f>SUM(Q23:Q61)</f>
        <v>700</v>
      </c>
      <c r="R64" s="149"/>
      <c r="S64" s="148">
        <f>SUM(S23:S61)</f>
        <v>0</v>
      </c>
    </row>
    <row r="65" spans="1:15" ht="10.5" customHeight="1">
      <c r="A65" s="118"/>
      <c r="B65" s="126"/>
      <c r="C65" s="118"/>
      <c r="D65" s="118"/>
      <c r="E65" s="118"/>
      <c r="F65" s="118"/>
      <c r="G65" s="118"/>
      <c r="H65" s="118"/>
      <c r="I65" s="118"/>
      <c r="J65" s="118"/>
      <c r="K65" s="124"/>
      <c r="L65" s="124"/>
      <c r="M65" s="124"/>
      <c r="N65" s="124"/>
      <c r="O65" s="125"/>
    </row>
    <row r="66" spans="1:16" ht="5.25" customHeight="1">
      <c r="A66" s="118"/>
      <c r="B66" s="150"/>
      <c r="C66" s="151"/>
      <c r="D66" s="151"/>
      <c r="E66" s="151"/>
      <c r="F66" s="152"/>
      <c r="G66" s="153"/>
      <c r="H66" s="153"/>
      <c r="I66" s="153"/>
      <c r="J66" s="153"/>
      <c r="K66" s="154"/>
      <c r="L66" s="154"/>
      <c r="M66" s="154"/>
      <c r="N66" s="155"/>
      <c r="O66" s="156"/>
      <c r="P66" s="145"/>
    </row>
    <row r="67" spans="1:16" ht="19.5" customHeight="1">
      <c r="A67" s="118"/>
      <c r="B67" s="126" t="s">
        <v>303</v>
      </c>
      <c r="C67" s="145"/>
      <c r="D67" s="145"/>
      <c r="E67" s="145" t="s">
        <v>527</v>
      </c>
      <c r="F67" s="125"/>
      <c r="G67" s="145"/>
      <c r="H67" s="145"/>
      <c r="I67" s="145"/>
      <c r="J67" s="145"/>
      <c r="K67" s="138"/>
      <c r="L67" s="138"/>
      <c r="M67" s="138"/>
      <c r="N67" s="138"/>
      <c r="O67" s="125"/>
      <c r="P67" s="145"/>
    </row>
    <row r="68" spans="1:16" ht="10.5" customHeight="1">
      <c r="A68" s="118"/>
      <c r="B68" s="126"/>
      <c r="C68" s="145"/>
      <c r="D68" s="145"/>
      <c r="E68" s="145"/>
      <c r="F68" s="125"/>
      <c r="G68" s="145"/>
      <c r="H68" s="145"/>
      <c r="I68" s="145"/>
      <c r="J68" s="145"/>
      <c r="K68" s="138"/>
      <c r="L68" s="138"/>
      <c r="M68" s="138"/>
      <c r="N68" s="138"/>
      <c r="O68" s="125"/>
      <c r="P68" s="145"/>
    </row>
    <row r="69" spans="1:16" ht="14.25" customHeight="1">
      <c r="A69" s="118"/>
      <c r="B69" s="126" t="s">
        <v>528</v>
      </c>
      <c r="C69" s="145"/>
      <c r="D69" s="145"/>
      <c r="E69" s="145"/>
      <c r="F69" s="125"/>
      <c r="G69" s="145" t="s">
        <v>529</v>
      </c>
      <c r="H69" s="145"/>
      <c r="I69" s="145"/>
      <c r="J69" s="145"/>
      <c r="K69" s="138"/>
      <c r="L69" s="138"/>
      <c r="M69" s="157"/>
      <c r="N69" s="138"/>
      <c r="O69" s="125"/>
      <c r="P69" s="145"/>
    </row>
    <row r="70" spans="1:16" ht="10.5" customHeight="1">
      <c r="A70" s="118"/>
      <c r="B70" s="126"/>
      <c r="C70" s="145"/>
      <c r="D70" s="145"/>
      <c r="E70" s="145"/>
      <c r="F70" s="125"/>
      <c r="G70" s="145"/>
      <c r="H70" s="145"/>
      <c r="I70" s="145"/>
      <c r="J70" s="145"/>
      <c r="K70" s="138"/>
      <c r="L70" s="138"/>
      <c r="M70" s="157"/>
      <c r="N70" s="138"/>
      <c r="O70" s="125"/>
      <c r="P70" s="145"/>
    </row>
    <row r="71" spans="1:16" ht="17.25" customHeight="1">
      <c r="A71" s="118"/>
      <c r="B71" s="158"/>
      <c r="C71" s="145"/>
      <c r="D71" s="145"/>
      <c r="E71" s="145" t="s">
        <v>530</v>
      </c>
      <c r="F71" s="125"/>
      <c r="G71" s="145" t="s">
        <v>531</v>
      </c>
      <c r="H71" s="145" t="s">
        <v>532</v>
      </c>
      <c r="I71" s="145"/>
      <c r="J71" s="118"/>
      <c r="K71" s="138"/>
      <c r="L71" s="138"/>
      <c r="M71" s="157"/>
      <c r="N71" s="138"/>
      <c r="O71" s="125"/>
      <c r="P71" s="145"/>
    </row>
    <row r="72" spans="1:16" ht="10.5" customHeight="1">
      <c r="A72" s="118"/>
      <c r="B72" s="158"/>
      <c r="C72" s="145"/>
      <c r="D72" s="145"/>
      <c r="E72" s="145"/>
      <c r="F72" s="125"/>
      <c r="G72" s="145"/>
      <c r="H72" s="145"/>
      <c r="I72" s="145"/>
      <c r="J72" s="118"/>
      <c r="K72" s="138"/>
      <c r="L72" s="138"/>
      <c r="M72" s="157"/>
      <c r="N72" s="138"/>
      <c r="O72" s="125"/>
      <c r="P72" s="145"/>
    </row>
    <row r="73" spans="1:16" ht="19.5" customHeight="1">
      <c r="A73" s="118"/>
      <c r="B73" s="159"/>
      <c r="C73" s="160"/>
      <c r="D73" s="160"/>
      <c r="E73" s="160" t="s">
        <v>533</v>
      </c>
      <c r="F73" s="161"/>
      <c r="G73" s="160" t="s">
        <v>534</v>
      </c>
      <c r="H73" s="160" t="s">
        <v>532</v>
      </c>
      <c r="I73" s="145"/>
      <c r="J73" s="118"/>
      <c r="K73" s="162"/>
      <c r="L73" s="162"/>
      <c r="M73" s="157"/>
      <c r="N73" s="138"/>
      <c r="O73" s="125"/>
      <c r="P73" s="145"/>
    </row>
    <row r="74" spans="1:16" ht="10.5" customHeight="1">
      <c r="A74" s="118"/>
      <c r="B74" s="163"/>
      <c r="C74" s="164"/>
      <c r="D74" s="164"/>
      <c r="E74" s="164"/>
      <c r="F74" s="165"/>
      <c r="G74" s="164"/>
      <c r="H74" s="164"/>
      <c r="I74" s="164"/>
      <c r="J74" s="164"/>
      <c r="K74" s="166"/>
      <c r="L74" s="166"/>
      <c r="M74" s="166"/>
      <c r="N74" s="138"/>
      <c r="O74" s="125"/>
      <c r="P74" s="145"/>
    </row>
    <row r="75" spans="1:16" ht="15.75">
      <c r="A75" s="118"/>
      <c r="B75" s="163"/>
      <c r="C75" s="164"/>
      <c r="D75" s="164"/>
      <c r="E75" s="160" t="s">
        <v>535</v>
      </c>
      <c r="F75" s="165"/>
      <c r="G75" s="164"/>
      <c r="H75" s="164"/>
      <c r="I75" s="164"/>
      <c r="J75" s="164"/>
      <c r="K75" s="166"/>
      <c r="L75" s="166"/>
      <c r="M75" s="166"/>
      <c r="N75" s="138"/>
      <c r="O75" s="125"/>
      <c r="P75" s="145"/>
    </row>
    <row r="76" spans="1:16" ht="10.5" customHeight="1">
      <c r="A76" s="118"/>
      <c r="B76" s="167"/>
      <c r="C76" s="168"/>
      <c r="D76" s="168"/>
      <c r="E76" s="168"/>
      <c r="F76" s="169"/>
      <c r="G76" s="168"/>
      <c r="H76" s="168"/>
      <c r="I76" s="168"/>
      <c r="J76" s="168"/>
      <c r="K76" s="170"/>
      <c r="L76" s="170"/>
      <c r="M76" s="170"/>
      <c r="N76" s="171"/>
      <c r="O76" s="172"/>
      <c r="P76" s="145"/>
    </row>
    <row r="77" spans="1:16" ht="15.75">
      <c r="A77" s="118"/>
      <c r="B77" s="173"/>
      <c r="C77" s="173"/>
      <c r="D77" s="173"/>
      <c r="E77" s="173"/>
      <c r="F77" s="173"/>
      <c r="G77" s="173"/>
      <c r="H77" s="173"/>
      <c r="I77" s="173"/>
      <c r="J77" s="173"/>
      <c r="K77" s="155"/>
      <c r="L77" s="155"/>
      <c r="M77" s="155"/>
      <c r="N77" s="155"/>
      <c r="O77" s="173"/>
      <c r="P77" s="174"/>
    </row>
    <row r="78" spans="1:15" ht="15.75">
      <c r="A78" s="118"/>
      <c r="B78" s="118"/>
      <c r="C78" s="118"/>
      <c r="D78" s="118"/>
      <c r="E78" s="118"/>
      <c r="F78" s="118"/>
      <c r="G78" s="118"/>
      <c r="H78" s="118"/>
      <c r="I78" s="118"/>
      <c r="J78" s="118"/>
      <c r="K78" s="124"/>
      <c r="L78" s="124"/>
      <c r="M78" s="124"/>
      <c r="N78" s="124"/>
      <c r="O78" s="118"/>
    </row>
    <row r="79" spans="1:15" ht="15.75">
      <c r="A79" s="118"/>
      <c r="B79" s="118"/>
      <c r="C79" s="118"/>
      <c r="D79" s="118"/>
      <c r="E79" s="118"/>
      <c r="F79" s="118"/>
      <c r="G79" s="118"/>
      <c r="H79" s="118"/>
      <c r="I79" s="118"/>
      <c r="J79" s="118"/>
      <c r="K79" s="124"/>
      <c r="L79" s="124"/>
      <c r="M79" s="124"/>
      <c r="N79" s="124"/>
      <c r="O79" s="118"/>
    </row>
    <row r="80" spans="1:15" ht="15.75">
      <c r="A80" s="118"/>
      <c r="B80" s="118"/>
      <c r="C80" s="118"/>
      <c r="D80" s="118"/>
      <c r="E80" s="118"/>
      <c r="F80" s="118"/>
      <c r="G80" s="118"/>
      <c r="H80" s="118"/>
      <c r="I80" s="118"/>
      <c r="J80" s="118"/>
      <c r="K80" s="124"/>
      <c r="L80" s="124"/>
      <c r="M80" s="124"/>
      <c r="N80" s="124"/>
      <c r="O80" s="118"/>
    </row>
    <row r="81" spans="1:15" ht="15.75">
      <c r="A81" s="118"/>
      <c r="B81" s="118"/>
      <c r="C81" s="118"/>
      <c r="D81" s="118"/>
      <c r="E81" s="118"/>
      <c r="F81" s="118"/>
      <c r="G81" s="118"/>
      <c r="H81" s="118"/>
      <c r="I81" s="118"/>
      <c r="J81" s="118"/>
      <c r="K81" s="124"/>
      <c r="L81" s="124"/>
      <c r="M81" s="124"/>
      <c r="N81" s="124"/>
      <c r="O81" s="118"/>
    </row>
    <row r="82" spans="1:15" ht="15.75">
      <c r="A82" s="118"/>
      <c r="B82" s="118"/>
      <c r="C82" s="118"/>
      <c r="D82" s="118"/>
      <c r="E82" s="118"/>
      <c r="F82" s="118"/>
      <c r="G82" s="118"/>
      <c r="H82" s="118"/>
      <c r="I82" s="118"/>
      <c r="J82" s="118"/>
      <c r="K82" s="124"/>
      <c r="L82" s="124"/>
      <c r="M82" s="124"/>
      <c r="N82" s="124"/>
      <c r="O82" s="118"/>
    </row>
    <row r="83" spans="1:15" ht="15.75">
      <c r="A83" s="118"/>
      <c r="B83" s="118"/>
      <c r="C83" s="118"/>
      <c r="D83" s="118"/>
      <c r="E83" s="118"/>
      <c r="F83" s="118"/>
      <c r="G83" s="118"/>
      <c r="H83" s="118"/>
      <c r="I83" s="118"/>
      <c r="J83" s="118"/>
      <c r="K83" s="124"/>
      <c r="L83" s="124"/>
      <c r="M83" s="124"/>
      <c r="N83" s="124"/>
      <c r="O83" s="118"/>
    </row>
    <row r="84" spans="1:15" ht="15.75">
      <c r="A84" s="118"/>
      <c r="B84" s="118"/>
      <c r="C84" s="118"/>
      <c r="D84" s="118"/>
      <c r="E84" s="118"/>
      <c r="F84" s="118"/>
      <c r="G84" s="118"/>
      <c r="H84" s="118"/>
      <c r="I84" s="118"/>
      <c r="J84" s="118"/>
      <c r="K84" s="124"/>
      <c r="L84" s="124"/>
      <c r="M84" s="124"/>
      <c r="N84" s="124"/>
      <c r="O84" s="118"/>
    </row>
    <row r="85" spans="1:15" ht="15.75">
      <c r="A85" s="118"/>
      <c r="B85" s="118"/>
      <c r="C85" s="118"/>
      <c r="D85" s="118"/>
      <c r="E85" s="118"/>
      <c r="F85" s="118"/>
      <c r="G85" s="118"/>
      <c r="H85" s="118"/>
      <c r="I85" s="118"/>
      <c r="J85" s="118"/>
      <c r="K85" s="124"/>
      <c r="L85" s="124"/>
      <c r="M85" s="124"/>
      <c r="N85" s="124"/>
      <c r="O85" s="118"/>
    </row>
    <row r="86" spans="1:15" ht="15.75">
      <c r="A86" s="118"/>
      <c r="B86" s="118"/>
      <c r="C86" s="118"/>
      <c r="D86" s="118"/>
      <c r="E86" s="118"/>
      <c r="F86" s="118"/>
      <c r="G86" s="118"/>
      <c r="H86" s="118"/>
      <c r="I86" s="118"/>
      <c r="J86" s="118"/>
      <c r="K86" s="124"/>
      <c r="L86" s="124"/>
      <c r="M86" s="124"/>
      <c r="N86" s="124"/>
      <c r="O86" s="118"/>
    </row>
    <row r="87" spans="1:15" ht="15.75">
      <c r="A87" s="118"/>
      <c r="B87" s="118"/>
      <c r="C87" s="118"/>
      <c r="D87" s="118"/>
      <c r="E87" s="118"/>
      <c r="F87" s="118"/>
      <c r="G87" s="118"/>
      <c r="H87" s="118"/>
      <c r="I87" s="118"/>
      <c r="J87" s="118"/>
      <c r="K87" s="124"/>
      <c r="L87" s="124"/>
      <c r="M87" s="124"/>
      <c r="N87" s="124"/>
      <c r="O87" s="118"/>
    </row>
    <row r="88" spans="1:15" ht="15.75">
      <c r="A88" s="118"/>
      <c r="B88" s="118"/>
      <c r="C88" s="118"/>
      <c r="D88" s="118"/>
      <c r="E88" s="118"/>
      <c r="F88" s="118"/>
      <c r="G88" s="118"/>
      <c r="H88" s="118"/>
      <c r="I88" s="118"/>
      <c r="J88" s="118"/>
      <c r="K88" s="124"/>
      <c r="L88" s="124"/>
      <c r="M88" s="124"/>
      <c r="N88" s="124"/>
      <c r="O88" s="118"/>
    </row>
    <row r="89" spans="1:15" ht="15.75">
      <c r="A89" s="118"/>
      <c r="B89" s="118"/>
      <c r="C89" s="118"/>
      <c r="D89" s="118"/>
      <c r="E89" s="118"/>
      <c r="F89" s="118"/>
      <c r="G89" s="118"/>
      <c r="H89" s="118"/>
      <c r="I89" s="118"/>
      <c r="J89" s="118"/>
      <c r="K89" s="124"/>
      <c r="L89" s="124"/>
      <c r="M89" s="124"/>
      <c r="N89" s="124"/>
      <c r="O89" s="118"/>
    </row>
    <row r="90" spans="1:15" ht="15.75">
      <c r="A90" s="118"/>
      <c r="B90" s="118"/>
      <c r="C90" s="118"/>
      <c r="D90" s="118"/>
      <c r="E90" s="118"/>
      <c r="F90" s="118"/>
      <c r="G90" s="118"/>
      <c r="H90" s="118"/>
      <c r="I90" s="118"/>
      <c r="J90" s="118"/>
      <c r="K90" s="124"/>
      <c r="L90" s="124"/>
      <c r="M90" s="124"/>
      <c r="N90" s="124"/>
      <c r="O90" s="118"/>
    </row>
    <row r="91" spans="1:15" ht="15.75">
      <c r="A91" s="118"/>
      <c r="B91" s="118"/>
      <c r="C91" s="118"/>
      <c r="D91" s="118"/>
      <c r="E91" s="118"/>
      <c r="F91" s="118"/>
      <c r="G91" s="118"/>
      <c r="H91" s="118"/>
      <c r="I91" s="118"/>
      <c r="J91" s="118"/>
      <c r="K91" s="124"/>
      <c r="L91" s="124"/>
      <c r="M91" s="124"/>
      <c r="N91" s="124"/>
      <c r="O91" s="118"/>
    </row>
    <row r="92" spans="1:15" ht="15.75">
      <c r="A92" s="118"/>
      <c r="B92" s="118"/>
      <c r="C92" s="118"/>
      <c r="D92" s="118"/>
      <c r="E92" s="118"/>
      <c r="F92" s="118"/>
      <c r="G92" s="118"/>
      <c r="H92" s="118"/>
      <c r="I92" s="118"/>
      <c r="J92" s="118"/>
      <c r="K92" s="124"/>
      <c r="L92" s="124"/>
      <c r="M92" s="124"/>
      <c r="N92" s="124"/>
      <c r="O92" s="118"/>
    </row>
  </sheetData>
  <sheetProtection/>
  <mergeCells count="15">
    <mergeCell ref="N64:O64"/>
    <mergeCell ref="E37:H38"/>
    <mergeCell ref="E46:H47"/>
    <mergeCell ref="E51:H52"/>
    <mergeCell ref="E61:H62"/>
    <mergeCell ref="H64:M64"/>
    <mergeCell ref="C17:I20"/>
    <mergeCell ref="D27:G28"/>
    <mergeCell ref="D29:G29"/>
    <mergeCell ref="A1:O1"/>
    <mergeCell ref="B3:O3"/>
    <mergeCell ref="B5:O5"/>
    <mergeCell ref="B6:O6"/>
    <mergeCell ref="B7:O7"/>
    <mergeCell ref="B8:M8"/>
  </mergeCells>
  <conditionalFormatting sqref="B23:N63">
    <cfRule type="expression" priority="2" dxfId="1" stopIfTrue="1">
      <formula>IF($K$17&lt;&gt;"",CELL("PROTECT"),"")</formula>
    </cfRule>
  </conditionalFormatting>
  <conditionalFormatting sqref="K20:O21">
    <cfRule type="expression" priority="1" dxfId="3" stopIfTrue="1">
      <formula>IF($K$17&lt;&gt;"",CELL("PROTECT"),"")</formula>
    </cfRule>
  </conditionalFormatting>
  <printOptions/>
  <pageMargins left="0.4330708661417323" right="0.4330708661417323" top="0.4724409448818898" bottom="0.4724409448818898"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7C80"/>
  </sheetPr>
  <dimension ref="A1:X361"/>
  <sheetViews>
    <sheetView zoomScalePageLayoutView="0" workbookViewId="0" topLeftCell="A1">
      <selection activeCell="A1" sqref="A1:Q1"/>
    </sheetView>
  </sheetViews>
  <sheetFormatPr defaultColWidth="11.421875" defaultRowHeight="12.75"/>
  <cols>
    <col min="1" max="1" width="0.85546875" style="118" customWidth="1"/>
    <col min="2" max="2" width="3.421875" style="118" customWidth="1"/>
    <col min="3" max="3" width="5.00390625" style="118" customWidth="1"/>
    <col min="4" max="4" width="8.421875" style="118" customWidth="1"/>
    <col min="5" max="5" width="6.00390625" style="118" customWidth="1"/>
    <col min="6" max="6" width="22.421875" style="118" customWidth="1"/>
    <col min="7" max="7" width="12.7109375" style="118" customWidth="1"/>
    <col min="8" max="8" width="11.00390625" style="118" customWidth="1"/>
    <col min="9" max="9" width="3.421875" style="118" customWidth="1"/>
    <col min="10" max="10" width="2.28125" style="118" customWidth="1"/>
    <col min="11" max="11" width="6.00390625" style="118" customWidth="1"/>
    <col min="12" max="12" width="3.7109375" style="118" customWidth="1"/>
    <col min="13" max="13" width="4.8515625" style="124" customWidth="1"/>
    <col min="14" max="15" width="1.421875" style="124" customWidth="1"/>
    <col min="16" max="16" width="4.8515625" style="124" customWidth="1"/>
    <col min="17" max="18" width="4.140625" style="118" customWidth="1"/>
    <col min="19" max="19" width="11.421875" style="118" customWidth="1"/>
    <col min="20" max="20" width="8.7109375" style="118" customWidth="1"/>
    <col min="21" max="21" width="2.8515625" style="118" customWidth="1"/>
    <col min="22" max="22" width="8.00390625" style="118" customWidth="1"/>
    <col min="23" max="23" width="7.7109375" style="118" customWidth="1"/>
    <col min="24" max="16384" width="11.421875" style="118" customWidth="1"/>
  </cols>
  <sheetData>
    <row r="1" spans="1:18" ht="15.75">
      <c r="A1" s="863" t="s">
        <v>593</v>
      </c>
      <c r="B1" s="863"/>
      <c r="C1" s="863"/>
      <c r="D1" s="863"/>
      <c r="E1" s="863"/>
      <c r="F1" s="863"/>
      <c r="G1" s="863"/>
      <c r="H1" s="863"/>
      <c r="I1" s="863"/>
      <c r="J1" s="863"/>
      <c r="K1" s="863"/>
      <c r="L1" s="863"/>
      <c r="M1" s="863"/>
      <c r="N1" s="863"/>
      <c r="O1" s="863"/>
      <c r="P1" s="863"/>
      <c r="Q1" s="863"/>
      <c r="R1" s="176"/>
    </row>
    <row r="2" spans="1:18" ht="9.75" customHeight="1">
      <c r="A2" s="114"/>
      <c r="B2" s="114"/>
      <c r="C2" s="114"/>
      <c r="D2" s="114"/>
      <c r="E2" s="114"/>
      <c r="F2" s="114"/>
      <c r="G2" s="114"/>
      <c r="H2" s="114"/>
      <c r="I2" s="114"/>
      <c r="J2" s="114"/>
      <c r="K2" s="114"/>
      <c r="L2" s="114"/>
      <c r="M2" s="115"/>
      <c r="N2" s="115"/>
      <c r="O2" s="115"/>
      <c r="P2" s="115"/>
      <c r="Q2" s="114"/>
      <c r="R2" s="114"/>
    </row>
    <row r="3" spans="1:18" ht="51.75" customHeight="1">
      <c r="A3" s="116"/>
      <c r="B3" s="865" t="s">
        <v>594</v>
      </c>
      <c r="C3" s="866"/>
      <c r="D3" s="866"/>
      <c r="E3" s="866"/>
      <c r="F3" s="866"/>
      <c r="G3" s="866"/>
      <c r="H3" s="866"/>
      <c r="I3" s="866"/>
      <c r="J3" s="866"/>
      <c r="K3" s="866"/>
      <c r="L3" s="866"/>
      <c r="M3" s="866"/>
      <c r="N3" s="866"/>
      <c r="O3" s="866"/>
      <c r="P3" s="866"/>
      <c r="Q3" s="867"/>
      <c r="R3" s="177"/>
    </row>
    <row r="4" spans="1:18" ht="9.75" customHeight="1">
      <c r="A4" s="116"/>
      <c r="B4" s="117"/>
      <c r="C4" s="117"/>
      <c r="D4" s="117"/>
      <c r="E4" s="117"/>
      <c r="F4" s="117"/>
      <c r="G4" s="117"/>
      <c r="H4" s="117"/>
      <c r="I4" s="117"/>
      <c r="J4" s="117"/>
      <c r="K4" s="117"/>
      <c r="L4" s="117"/>
      <c r="M4" s="117"/>
      <c r="N4" s="117"/>
      <c r="O4" s="117"/>
      <c r="P4" s="117"/>
      <c r="Q4" s="117"/>
      <c r="R4" s="117"/>
    </row>
    <row r="5" spans="2:22" ht="15.75">
      <c r="B5" s="868"/>
      <c r="C5" s="869"/>
      <c r="D5" s="869"/>
      <c r="E5" s="869"/>
      <c r="F5" s="869"/>
      <c r="G5" s="869"/>
      <c r="H5" s="869"/>
      <c r="I5" s="869"/>
      <c r="J5" s="869"/>
      <c r="K5" s="869"/>
      <c r="L5" s="869"/>
      <c r="M5" s="869"/>
      <c r="N5" s="869"/>
      <c r="O5" s="869"/>
      <c r="P5" s="869"/>
      <c r="Q5" s="870"/>
      <c r="R5" s="138"/>
      <c r="T5" s="887"/>
      <c r="U5" s="887"/>
      <c r="V5" s="887"/>
    </row>
    <row r="6" spans="2:22" ht="15.75">
      <c r="B6" s="871" t="s">
        <v>19</v>
      </c>
      <c r="C6" s="872"/>
      <c r="D6" s="872"/>
      <c r="E6" s="872"/>
      <c r="F6" s="872"/>
      <c r="G6" s="872"/>
      <c r="H6" s="872"/>
      <c r="I6" s="872"/>
      <c r="J6" s="872"/>
      <c r="K6" s="872"/>
      <c r="L6" s="872"/>
      <c r="M6" s="872"/>
      <c r="N6" s="872"/>
      <c r="O6" s="872"/>
      <c r="P6" s="872"/>
      <c r="Q6" s="873"/>
      <c r="R6" s="178"/>
      <c r="T6" s="887"/>
      <c r="U6" s="887"/>
      <c r="V6" s="887"/>
    </row>
    <row r="7" spans="2:18" ht="15.75" customHeight="1">
      <c r="B7" s="871" t="s">
        <v>405</v>
      </c>
      <c r="C7" s="872"/>
      <c r="D7" s="872"/>
      <c r="E7" s="872"/>
      <c r="F7" s="872"/>
      <c r="G7" s="872"/>
      <c r="H7" s="872"/>
      <c r="I7" s="872"/>
      <c r="J7" s="872"/>
      <c r="K7" s="872"/>
      <c r="L7" s="872"/>
      <c r="M7" s="872"/>
      <c r="N7" s="872"/>
      <c r="O7" s="872"/>
      <c r="P7" s="872"/>
      <c r="Q7" s="873"/>
      <c r="R7" s="178"/>
    </row>
    <row r="8" spans="2:18" ht="16.5" thickBot="1">
      <c r="B8" s="179"/>
      <c r="C8" s="128"/>
      <c r="D8" s="128"/>
      <c r="E8" s="128"/>
      <c r="F8" s="128"/>
      <c r="G8" s="128"/>
      <c r="H8" s="128"/>
      <c r="I8" s="128"/>
      <c r="J8" s="128"/>
      <c r="K8" s="128"/>
      <c r="L8" s="128"/>
      <c r="M8" s="121"/>
      <c r="N8" s="121"/>
      <c r="O8" s="121"/>
      <c r="P8" s="121"/>
      <c r="Q8" s="122"/>
      <c r="R8" s="145"/>
    </row>
    <row r="9" spans="2:18" ht="10.5" customHeight="1" thickTop="1">
      <c r="B9" s="123"/>
      <c r="C9" s="124"/>
      <c r="D9" s="124"/>
      <c r="E9" s="124"/>
      <c r="F9" s="124"/>
      <c r="G9" s="124"/>
      <c r="H9" s="124"/>
      <c r="I9" s="124"/>
      <c r="J9" s="124"/>
      <c r="K9" s="124"/>
      <c r="L9" s="124"/>
      <c r="Q9" s="125"/>
      <c r="R9" s="145"/>
    </row>
    <row r="10" spans="2:18" ht="15.75">
      <c r="B10" s="126"/>
      <c r="C10" s="118" t="s">
        <v>15</v>
      </c>
      <c r="F10" s="118" t="str">
        <f>'PENGGUNAAN ARSIP_UP'!F10</f>
        <v>: ………………………………………………….............................</v>
      </c>
      <c r="Q10" s="125"/>
      <c r="R10" s="145"/>
    </row>
    <row r="11" spans="2:18" ht="10.5" customHeight="1">
      <c r="B11" s="126"/>
      <c r="Q11" s="125"/>
      <c r="R11" s="145"/>
    </row>
    <row r="12" spans="2:18" ht="15.75">
      <c r="B12" s="126"/>
      <c r="C12" s="116" t="s">
        <v>179</v>
      </c>
      <c r="D12" s="116"/>
      <c r="E12" s="116"/>
      <c r="F12" s="118" t="str">
        <f>'PENGGUNAAN ARSIP_UP'!F12</f>
        <v>: ………………………………………………….............................</v>
      </c>
      <c r="K12" s="116"/>
      <c r="L12" s="116"/>
      <c r="Q12" s="125"/>
      <c r="R12" s="145"/>
    </row>
    <row r="13" spans="2:18" ht="10.5" customHeight="1">
      <c r="B13" s="126"/>
      <c r="Q13" s="125"/>
      <c r="R13" s="145"/>
    </row>
    <row r="14" spans="2:18" ht="15.75">
      <c r="B14" s="126"/>
      <c r="C14" s="118" t="s">
        <v>17</v>
      </c>
      <c r="F14" s="118" t="str">
        <f>'PENGGUNAAN ARSIP_UP'!F14</f>
        <v>: ………………………………………………….............................</v>
      </c>
      <c r="Q14" s="125"/>
      <c r="R14" s="145"/>
    </row>
    <row r="15" spans="2:18" ht="10.5" customHeight="1" thickBot="1">
      <c r="B15" s="179"/>
      <c r="C15" s="128"/>
      <c r="D15" s="128"/>
      <c r="E15" s="128"/>
      <c r="F15" s="128"/>
      <c r="G15" s="128"/>
      <c r="H15" s="128"/>
      <c r="I15" s="128"/>
      <c r="J15" s="128"/>
      <c r="K15" s="128"/>
      <c r="L15" s="128"/>
      <c r="M15" s="121"/>
      <c r="N15" s="121"/>
      <c r="O15" s="121"/>
      <c r="P15" s="121"/>
      <c r="Q15" s="122"/>
      <c r="R15" s="145"/>
    </row>
    <row r="16" spans="2:18" ht="16.5" thickTop="1">
      <c r="B16" s="123"/>
      <c r="C16" s="124"/>
      <c r="D16" s="124"/>
      <c r="E16" s="124"/>
      <c r="F16" s="124"/>
      <c r="G16" s="124"/>
      <c r="H16" s="124"/>
      <c r="I16" s="124"/>
      <c r="J16" s="124"/>
      <c r="K16" s="124"/>
      <c r="L16" s="124"/>
      <c r="Q16" s="125"/>
      <c r="R16" s="145"/>
    </row>
    <row r="17" spans="2:18" ht="15.75">
      <c r="B17" s="123"/>
      <c r="C17" s="124"/>
      <c r="D17" s="124"/>
      <c r="E17" s="124"/>
      <c r="F17" s="124"/>
      <c r="G17" s="124"/>
      <c r="H17" s="124"/>
      <c r="I17" s="124"/>
      <c r="J17" s="124"/>
      <c r="K17" s="124"/>
      <c r="L17" s="124"/>
      <c r="M17" s="180" t="s">
        <v>2</v>
      </c>
      <c r="N17" s="180"/>
      <c r="O17" s="180"/>
      <c r="P17" s="180" t="s">
        <v>22</v>
      </c>
      <c r="Q17" s="132"/>
      <c r="R17" s="181"/>
    </row>
    <row r="18" spans="2:22" ht="15.75">
      <c r="B18" s="126"/>
      <c r="M18" s="180" t="s">
        <v>0</v>
      </c>
      <c r="N18" s="180"/>
      <c r="O18" s="180"/>
      <c r="P18" s="180" t="s">
        <v>23</v>
      </c>
      <c r="Q18" s="132"/>
      <c r="R18" s="181"/>
      <c r="T18" s="124" t="s">
        <v>516</v>
      </c>
      <c r="U18" s="124"/>
      <c r="V18" s="124" t="s">
        <v>220</v>
      </c>
    </row>
    <row r="19" spans="2:18" ht="15.75">
      <c r="B19" s="182" t="s">
        <v>4</v>
      </c>
      <c r="C19" s="183" t="s">
        <v>407</v>
      </c>
      <c r="Q19" s="125"/>
      <c r="R19" s="145"/>
    </row>
    <row r="20" spans="2:18" ht="10.5" customHeight="1">
      <c r="B20" s="134"/>
      <c r="C20" s="147"/>
      <c r="G20" s="118" t="s">
        <v>451</v>
      </c>
      <c r="Q20" s="125"/>
      <c r="R20" s="145"/>
    </row>
    <row r="21" spans="2:18" ht="15.75" customHeight="1">
      <c r="B21" s="134"/>
      <c r="C21" s="850" t="s">
        <v>897</v>
      </c>
      <c r="D21" s="851"/>
      <c r="E21" s="851"/>
      <c r="F21" s="851"/>
      <c r="G21" s="851"/>
      <c r="H21" s="851"/>
      <c r="I21" s="852"/>
      <c r="J21" s="184"/>
      <c r="K21" s="703"/>
      <c r="Q21" s="125"/>
      <c r="R21" s="145"/>
    </row>
    <row r="22" spans="2:18" ht="55.5" customHeight="1">
      <c r="B22" s="134"/>
      <c r="C22" s="856"/>
      <c r="D22" s="857"/>
      <c r="E22" s="857"/>
      <c r="F22" s="857"/>
      <c r="G22" s="857"/>
      <c r="H22" s="857"/>
      <c r="I22" s="858"/>
      <c r="J22" s="184"/>
      <c r="Q22" s="125"/>
      <c r="R22" s="145"/>
    </row>
    <row r="23" spans="2:18" ht="10.5" customHeight="1">
      <c r="B23" s="134"/>
      <c r="C23" s="147"/>
      <c r="Q23" s="125"/>
      <c r="R23" s="145"/>
    </row>
    <row r="24" spans="2:22" ht="18.75" customHeight="1">
      <c r="B24" s="134"/>
      <c r="C24" s="147" t="s">
        <v>8</v>
      </c>
      <c r="D24" s="118" t="s">
        <v>21</v>
      </c>
      <c r="M24" s="703"/>
      <c r="N24" s="742"/>
      <c r="O24" s="704"/>
      <c r="P24" s="703"/>
      <c r="Q24" s="125"/>
      <c r="R24" s="145"/>
      <c r="T24" s="185">
        <v>100</v>
      </c>
      <c r="U24" s="116"/>
      <c r="V24" s="186">
        <f>IF(M24&lt;&gt;"",100,0)</f>
        <v>0</v>
      </c>
    </row>
    <row r="25" spans="2:18" ht="15.75" customHeight="1">
      <c r="B25" s="134"/>
      <c r="D25" s="850" t="s">
        <v>551</v>
      </c>
      <c r="E25" s="851"/>
      <c r="F25" s="851"/>
      <c r="G25" s="851"/>
      <c r="H25" s="852"/>
      <c r="I25" s="187"/>
      <c r="J25" s="187"/>
      <c r="K25" s="188"/>
      <c r="L25" s="188"/>
      <c r="M25" s="704"/>
      <c r="N25" s="704"/>
      <c r="O25" s="704"/>
      <c r="P25" s="704"/>
      <c r="Q25" s="125"/>
      <c r="R25" s="145"/>
    </row>
    <row r="26" spans="2:18" ht="15.75" customHeight="1">
      <c r="B26" s="134"/>
      <c r="D26" s="853"/>
      <c r="E26" s="854"/>
      <c r="F26" s="854"/>
      <c r="G26" s="854"/>
      <c r="H26" s="855"/>
      <c r="I26" s="187"/>
      <c r="J26" s="187"/>
      <c r="K26" s="188"/>
      <c r="L26" s="188"/>
      <c r="M26" s="704"/>
      <c r="N26" s="704"/>
      <c r="O26" s="704"/>
      <c r="P26" s="704"/>
      <c r="Q26" s="125"/>
      <c r="R26" s="145"/>
    </row>
    <row r="27" spans="2:18" ht="35.25" customHeight="1">
      <c r="B27" s="134"/>
      <c r="D27" s="856"/>
      <c r="E27" s="857"/>
      <c r="F27" s="857"/>
      <c r="G27" s="857"/>
      <c r="H27" s="858"/>
      <c r="I27" s="187"/>
      <c r="J27" s="187"/>
      <c r="K27" s="188"/>
      <c r="L27" s="188"/>
      <c r="M27" s="704"/>
      <c r="N27" s="704"/>
      <c r="O27" s="704"/>
      <c r="P27" s="704"/>
      <c r="Q27" s="125"/>
      <c r="R27" s="145"/>
    </row>
    <row r="28" spans="2:18" ht="10.5" customHeight="1">
      <c r="B28" s="134"/>
      <c r="C28" s="147"/>
      <c r="D28" s="187"/>
      <c r="E28" s="187"/>
      <c r="F28" s="187"/>
      <c r="G28" s="187"/>
      <c r="H28" s="187"/>
      <c r="M28" s="704"/>
      <c r="N28" s="704"/>
      <c r="O28" s="704"/>
      <c r="P28" s="704"/>
      <c r="Q28" s="125"/>
      <c r="R28" s="145"/>
    </row>
    <row r="29" spans="2:24" ht="15.75" customHeight="1">
      <c r="B29" s="134"/>
      <c r="C29" s="147" t="s">
        <v>9</v>
      </c>
      <c r="D29" s="880" t="s">
        <v>370</v>
      </c>
      <c r="E29" s="880"/>
      <c r="F29" s="880"/>
      <c r="G29" s="880"/>
      <c r="H29" s="880"/>
      <c r="I29" s="141"/>
      <c r="J29" s="141"/>
      <c r="K29" s="189"/>
      <c r="L29" s="189"/>
      <c r="M29" s="746"/>
      <c r="N29" s="742"/>
      <c r="O29" s="704"/>
      <c r="P29" s="703"/>
      <c r="Q29" s="125"/>
      <c r="R29" s="145"/>
      <c r="T29" s="185">
        <v>100</v>
      </c>
      <c r="U29" s="116"/>
      <c r="V29" s="786" t="str">
        <f>IF(AND(K35&lt;&gt;"",K37&lt;&gt;""),"100","0")</f>
        <v>0</v>
      </c>
      <c r="W29" s="785" t="s">
        <v>925</v>
      </c>
      <c r="X29" s="239" t="s">
        <v>596</v>
      </c>
    </row>
    <row r="30" spans="2:18" ht="15.75">
      <c r="B30" s="134"/>
      <c r="C30" s="147"/>
      <c r="D30" s="880"/>
      <c r="E30" s="880"/>
      <c r="F30" s="880"/>
      <c r="G30" s="880"/>
      <c r="H30" s="880"/>
      <c r="I30" s="141"/>
      <c r="J30" s="141"/>
      <c r="K30" s="189"/>
      <c r="L30" s="189"/>
      <c r="Q30" s="125"/>
      <c r="R30" s="145"/>
    </row>
    <row r="31" spans="2:18" ht="15.75" customHeight="1">
      <c r="B31" s="134"/>
      <c r="C31" s="147"/>
      <c r="D31" s="850" t="s">
        <v>898</v>
      </c>
      <c r="E31" s="851"/>
      <c r="F31" s="851"/>
      <c r="G31" s="851"/>
      <c r="H31" s="852"/>
      <c r="I31" s="190"/>
      <c r="J31" s="190"/>
      <c r="K31" s="191"/>
      <c r="L31" s="191"/>
      <c r="Q31" s="125"/>
      <c r="R31" s="145"/>
    </row>
    <row r="32" spans="2:18" ht="15.75" customHeight="1">
      <c r="B32" s="134"/>
      <c r="C32" s="147"/>
      <c r="D32" s="853"/>
      <c r="E32" s="854"/>
      <c r="F32" s="854"/>
      <c r="G32" s="854"/>
      <c r="H32" s="855"/>
      <c r="I32" s="190"/>
      <c r="J32" s="190"/>
      <c r="K32" s="191"/>
      <c r="L32" s="191"/>
      <c r="Q32" s="125"/>
      <c r="R32" s="145"/>
    </row>
    <row r="33" spans="2:18" ht="72.75" customHeight="1">
      <c r="B33" s="134"/>
      <c r="C33" s="147"/>
      <c r="D33" s="856"/>
      <c r="E33" s="857"/>
      <c r="F33" s="857"/>
      <c r="G33" s="857"/>
      <c r="H33" s="858"/>
      <c r="I33" s="190"/>
      <c r="J33" s="190"/>
      <c r="K33" s="191"/>
      <c r="L33" s="191"/>
      <c r="Q33" s="125"/>
      <c r="R33" s="145"/>
    </row>
    <row r="34" spans="2:18" ht="6.75" customHeight="1">
      <c r="B34" s="134"/>
      <c r="C34" s="147"/>
      <c r="Q34" s="125"/>
      <c r="R34" s="145"/>
    </row>
    <row r="35" spans="2:18" ht="15.75" customHeight="1">
      <c r="B35" s="134"/>
      <c r="C35" s="147"/>
      <c r="D35" s="192" t="s">
        <v>24</v>
      </c>
      <c r="E35" s="192"/>
      <c r="K35" s="703"/>
      <c r="Q35" s="125"/>
      <c r="R35" s="145"/>
    </row>
    <row r="36" spans="2:18" ht="10.5" customHeight="1">
      <c r="B36" s="134"/>
      <c r="C36" s="147"/>
      <c r="K36" s="744"/>
      <c r="Q36" s="125"/>
      <c r="R36" s="145"/>
    </row>
    <row r="37" spans="2:18" ht="15.75" customHeight="1">
      <c r="B37" s="134"/>
      <c r="C37" s="147"/>
      <c r="D37" s="192" t="s">
        <v>25</v>
      </c>
      <c r="E37" s="192"/>
      <c r="K37" s="703"/>
      <c r="Q37" s="125"/>
      <c r="R37" s="145"/>
    </row>
    <row r="38" spans="2:18" ht="10.5" customHeight="1">
      <c r="B38" s="134"/>
      <c r="C38" s="147"/>
      <c r="Q38" s="125"/>
      <c r="R38" s="145"/>
    </row>
    <row r="39" spans="2:22" ht="15.75" customHeight="1">
      <c r="B39" s="134"/>
      <c r="C39" s="147" t="s">
        <v>10</v>
      </c>
      <c r="D39" s="880" t="s">
        <v>552</v>
      </c>
      <c r="E39" s="880"/>
      <c r="F39" s="880"/>
      <c r="G39" s="880"/>
      <c r="H39" s="880"/>
      <c r="I39" s="141"/>
      <c r="J39" s="141"/>
      <c r="K39" s="141"/>
      <c r="L39" s="189"/>
      <c r="M39" s="703"/>
      <c r="N39" s="742"/>
      <c r="O39" s="704"/>
      <c r="P39" s="703"/>
      <c r="Q39" s="125"/>
      <c r="R39" s="145"/>
      <c r="T39" s="185">
        <v>100</v>
      </c>
      <c r="U39" s="116"/>
      <c r="V39" s="186">
        <f>IF(M39&lt;&gt;"",100,0)</f>
        <v>0</v>
      </c>
    </row>
    <row r="40" spans="2:22" ht="15.75">
      <c r="B40" s="134"/>
      <c r="C40" s="147"/>
      <c r="D40" s="880"/>
      <c r="E40" s="880"/>
      <c r="F40" s="880"/>
      <c r="G40" s="880"/>
      <c r="H40" s="880"/>
      <c r="I40" s="141"/>
      <c r="J40" s="141"/>
      <c r="K40" s="141"/>
      <c r="L40" s="189"/>
      <c r="M40" s="704"/>
      <c r="N40" s="704"/>
      <c r="O40" s="704"/>
      <c r="P40" s="704"/>
      <c r="Q40" s="125"/>
      <c r="R40" s="145"/>
      <c r="T40" s="115"/>
      <c r="U40" s="116"/>
      <c r="V40" s="116"/>
    </row>
    <row r="41" spans="2:18" ht="10.5" customHeight="1">
      <c r="B41" s="134"/>
      <c r="C41" s="147"/>
      <c r="M41" s="704"/>
      <c r="N41" s="704"/>
      <c r="O41" s="704"/>
      <c r="P41" s="704"/>
      <c r="Q41" s="125"/>
      <c r="R41" s="145"/>
    </row>
    <row r="42" spans="2:22" ht="15.75">
      <c r="B42" s="134"/>
      <c r="C42" s="147" t="s">
        <v>13</v>
      </c>
      <c r="D42" s="118" t="s">
        <v>26</v>
      </c>
      <c r="M42" s="703"/>
      <c r="N42" s="742"/>
      <c r="O42" s="704"/>
      <c r="P42" s="703"/>
      <c r="Q42" s="125"/>
      <c r="R42" s="145"/>
      <c r="T42" s="185">
        <v>100</v>
      </c>
      <c r="U42" s="116"/>
      <c r="V42" s="186">
        <f>IF(M42&lt;&gt;"",100,0)</f>
        <v>0</v>
      </c>
    </row>
    <row r="43" spans="2:18" ht="15" customHeight="1">
      <c r="B43" s="134"/>
      <c r="C43" s="147"/>
      <c r="D43" s="850" t="s">
        <v>406</v>
      </c>
      <c r="E43" s="851"/>
      <c r="F43" s="851"/>
      <c r="G43" s="851"/>
      <c r="H43" s="852"/>
      <c r="I43" s="187"/>
      <c r="J43" s="187"/>
      <c r="K43" s="187"/>
      <c r="L43" s="188"/>
      <c r="M43" s="704"/>
      <c r="N43" s="704"/>
      <c r="O43" s="704"/>
      <c r="P43" s="704"/>
      <c r="Q43" s="125"/>
      <c r="R43" s="145"/>
    </row>
    <row r="44" spans="2:18" ht="36.75" customHeight="1">
      <c r="B44" s="134"/>
      <c r="C44" s="147"/>
      <c r="D44" s="856"/>
      <c r="E44" s="857"/>
      <c r="F44" s="857"/>
      <c r="G44" s="857"/>
      <c r="H44" s="858"/>
      <c r="I44" s="187"/>
      <c r="J44" s="187"/>
      <c r="K44" s="187"/>
      <c r="L44" s="188"/>
      <c r="M44" s="704"/>
      <c r="N44" s="704"/>
      <c r="O44" s="704"/>
      <c r="P44" s="704"/>
      <c r="Q44" s="125"/>
      <c r="R44" s="145"/>
    </row>
    <row r="45" spans="2:18" ht="10.5" customHeight="1">
      <c r="B45" s="134"/>
      <c r="C45" s="147"/>
      <c r="M45" s="704"/>
      <c r="N45" s="704"/>
      <c r="O45" s="704"/>
      <c r="P45" s="704"/>
      <c r="Q45" s="125"/>
      <c r="R45" s="145"/>
    </row>
    <row r="46" spans="2:24" ht="15.75" customHeight="1">
      <c r="B46" s="134"/>
      <c r="C46" s="147" t="s">
        <v>11</v>
      </c>
      <c r="D46" s="888" t="s">
        <v>371</v>
      </c>
      <c r="E46" s="888"/>
      <c r="F46" s="888"/>
      <c r="G46" s="888"/>
      <c r="H46" s="888"/>
      <c r="I46" s="194"/>
      <c r="J46" s="194"/>
      <c r="K46" s="194"/>
      <c r="L46" s="195"/>
      <c r="M46" s="746"/>
      <c r="N46" s="742"/>
      <c r="O46" s="704"/>
      <c r="P46" s="703"/>
      <c r="Q46" s="125"/>
      <c r="R46" s="145"/>
      <c r="T46" s="185">
        <v>100</v>
      </c>
      <c r="U46" s="116"/>
      <c r="V46" s="786" t="str">
        <f>IF(AND(K57&lt;&gt;"",K59&lt;&gt;"",K61&lt;&gt;"",K63&lt;&gt;"",K65&lt;&gt;"",K67&lt;&gt;"",K69&lt;&gt;"",K73&lt;&gt;"",K75&lt;&gt;"",K77&lt;&gt;"",K79&lt;&gt;"",K81&lt;&gt;"",K83&lt;&gt;"",K85&lt;&gt;""),"100","0")</f>
        <v>0</v>
      </c>
      <c r="W46" s="785" t="s">
        <v>925</v>
      </c>
      <c r="X46" s="239" t="s">
        <v>596</v>
      </c>
    </row>
    <row r="47" spans="2:18" ht="33.75" customHeight="1">
      <c r="B47" s="134"/>
      <c r="C47" s="147"/>
      <c r="D47" s="888"/>
      <c r="E47" s="888"/>
      <c r="F47" s="888"/>
      <c r="G47" s="888"/>
      <c r="H47" s="888"/>
      <c r="I47" s="194"/>
      <c r="J47" s="194"/>
      <c r="K47" s="194"/>
      <c r="L47" s="195"/>
      <c r="Q47" s="125"/>
      <c r="R47" s="145"/>
    </row>
    <row r="48" spans="2:18" ht="15.75" customHeight="1">
      <c r="B48" s="134"/>
      <c r="C48" s="147"/>
      <c r="D48" s="889" t="s">
        <v>553</v>
      </c>
      <c r="E48" s="890"/>
      <c r="F48" s="890"/>
      <c r="G48" s="890"/>
      <c r="H48" s="891"/>
      <c r="I48" s="190"/>
      <c r="J48" s="190"/>
      <c r="K48" s="190"/>
      <c r="L48" s="196"/>
      <c r="Q48" s="125"/>
      <c r="R48" s="145"/>
    </row>
    <row r="49" spans="2:18" s="147" customFormat="1" ht="15.75" customHeight="1">
      <c r="B49" s="197"/>
      <c r="D49" s="892"/>
      <c r="E49" s="893"/>
      <c r="F49" s="893"/>
      <c r="G49" s="893"/>
      <c r="H49" s="894"/>
      <c r="I49" s="190"/>
      <c r="J49" s="190"/>
      <c r="K49" s="190"/>
      <c r="L49" s="196"/>
      <c r="M49" s="124"/>
      <c r="N49" s="124"/>
      <c r="O49" s="124"/>
      <c r="P49" s="124"/>
      <c r="Q49" s="198"/>
      <c r="R49" s="199"/>
    </row>
    <row r="50" spans="2:18" ht="15.75" customHeight="1">
      <c r="B50" s="134"/>
      <c r="C50" s="147"/>
      <c r="D50" s="892"/>
      <c r="E50" s="893"/>
      <c r="F50" s="893"/>
      <c r="G50" s="893"/>
      <c r="H50" s="894"/>
      <c r="I50" s="190"/>
      <c r="J50" s="190"/>
      <c r="K50" s="190"/>
      <c r="L50" s="196"/>
      <c r="Q50" s="125"/>
      <c r="R50" s="145"/>
    </row>
    <row r="51" spans="2:18" ht="15.75" customHeight="1">
      <c r="B51" s="134"/>
      <c r="C51" s="147"/>
      <c r="D51" s="892"/>
      <c r="E51" s="893"/>
      <c r="F51" s="893"/>
      <c r="G51" s="893"/>
      <c r="H51" s="894"/>
      <c r="I51" s="190"/>
      <c r="J51" s="190"/>
      <c r="K51" s="190"/>
      <c r="L51" s="196"/>
      <c r="Q51" s="125"/>
      <c r="R51" s="145"/>
    </row>
    <row r="52" spans="2:18" ht="66" customHeight="1">
      <c r="B52" s="134"/>
      <c r="C52" s="147"/>
      <c r="D52" s="895"/>
      <c r="E52" s="896"/>
      <c r="F52" s="896"/>
      <c r="G52" s="896"/>
      <c r="H52" s="897"/>
      <c r="I52" s="190"/>
      <c r="J52" s="190"/>
      <c r="K52" s="190"/>
      <c r="L52" s="196"/>
      <c r="Q52" s="125"/>
      <c r="R52" s="145"/>
    </row>
    <row r="53" spans="2:18" ht="10.5" customHeight="1">
      <c r="B53" s="200"/>
      <c r="C53" s="201"/>
      <c r="D53" s="202"/>
      <c r="E53" s="202"/>
      <c r="F53" s="202"/>
      <c r="G53" s="202"/>
      <c r="H53" s="202"/>
      <c r="I53" s="203"/>
      <c r="J53" s="203"/>
      <c r="K53" s="203"/>
      <c r="L53" s="204"/>
      <c r="M53" s="171"/>
      <c r="N53" s="171"/>
      <c r="O53" s="171"/>
      <c r="P53" s="171"/>
      <c r="Q53" s="172"/>
      <c r="R53" s="145"/>
    </row>
    <row r="54" spans="2:18" ht="10.5" customHeight="1">
      <c r="B54" s="205"/>
      <c r="C54" s="206"/>
      <c r="D54" s="207"/>
      <c r="E54" s="207"/>
      <c r="F54" s="207"/>
      <c r="G54" s="207"/>
      <c r="H54" s="207"/>
      <c r="I54" s="207"/>
      <c r="J54" s="207"/>
      <c r="K54" s="207"/>
      <c r="L54" s="207"/>
      <c r="M54" s="155"/>
      <c r="N54" s="155"/>
      <c r="O54" s="155"/>
      <c r="P54" s="155"/>
      <c r="Q54" s="156"/>
      <c r="R54" s="145"/>
    </row>
    <row r="55" spans="2:18" ht="15.75">
      <c r="B55" s="134"/>
      <c r="C55" s="147"/>
      <c r="D55" s="183" t="s">
        <v>28</v>
      </c>
      <c r="K55" s="115" t="s">
        <v>0</v>
      </c>
      <c r="Q55" s="125"/>
      <c r="R55" s="145"/>
    </row>
    <row r="56" spans="2:18" ht="10.5" customHeight="1">
      <c r="B56" s="134"/>
      <c r="C56" s="147"/>
      <c r="K56" s="115"/>
      <c r="Q56" s="125"/>
      <c r="R56" s="145"/>
    </row>
    <row r="57" spans="2:18" ht="15.75" customHeight="1">
      <c r="B57" s="134"/>
      <c r="C57" s="147"/>
      <c r="D57" s="118" t="s">
        <v>29</v>
      </c>
      <c r="K57" s="703"/>
      <c r="Q57" s="125"/>
      <c r="R57" s="145"/>
    </row>
    <row r="58" spans="2:18" ht="10.5" customHeight="1">
      <c r="B58" s="134"/>
      <c r="K58" s="704"/>
      <c r="Q58" s="125"/>
      <c r="R58" s="145"/>
    </row>
    <row r="59" spans="2:18" ht="15.75" customHeight="1">
      <c r="B59" s="134"/>
      <c r="C59" s="147"/>
      <c r="D59" s="118" t="s">
        <v>30</v>
      </c>
      <c r="K59" s="703"/>
      <c r="Q59" s="125"/>
      <c r="R59" s="145"/>
    </row>
    <row r="60" spans="2:18" ht="10.5" customHeight="1">
      <c r="B60" s="134"/>
      <c r="C60" s="147"/>
      <c r="K60" s="704"/>
      <c r="Q60" s="125"/>
      <c r="R60" s="145"/>
    </row>
    <row r="61" spans="2:18" ht="15.75" customHeight="1">
      <c r="B61" s="134"/>
      <c r="C61" s="147"/>
      <c r="D61" s="118" t="s">
        <v>31</v>
      </c>
      <c r="K61" s="703"/>
      <c r="Q61" s="125"/>
      <c r="R61" s="145"/>
    </row>
    <row r="62" spans="2:18" ht="10.5" customHeight="1">
      <c r="B62" s="134"/>
      <c r="K62" s="704"/>
      <c r="Q62" s="125"/>
      <c r="R62" s="145"/>
    </row>
    <row r="63" spans="2:18" ht="15.75" customHeight="1">
      <c r="B63" s="134"/>
      <c r="C63" s="147"/>
      <c r="D63" s="118" t="s">
        <v>32</v>
      </c>
      <c r="K63" s="703"/>
      <c r="Q63" s="125"/>
      <c r="R63" s="145"/>
    </row>
    <row r="64" spans="2:18" ht="10.5" customHeight="1">
      <c r="B64" s="134"/>
      <c r="C64" s="147"/>
      <c r="K64" s="704"/>
      <c r="Q64" s="125"/>
      <c r="R64" s="145"/>
    </row>
    <row r="65" spans="2:18" ht="15.75" customHeight="1">
      <c r="B65" s="134"/>
      <c r="C65" s="147"/>
      <c r="D65" s="118" t="s">
        <v>33</v>
      </c>
      <c r="K65" s="703"/>
      <c r="Q65" s="125"/>
      <c r="R65" s="145"/>
    </row>
    <row r="66" spans="2:18" ht="10.5" customHeight="1">
      <c r="B66" s="134"/>
      <c r="K66" s="704"/>
      <c r="Q66" s="125"/>
      <c r="R66" s="145"/>
    </row>
    <row r="67" spans="2:18" ht="15.75" customHeight="1">
      <c r="B67" s="134"/>
      <c r="C67" s="147"/>
      <c r="D67" s="118" t="s">
        <v>34</v>
      </c>
      <c r="K67" s="703"/>
      <c r="Q67" s="125"/>
      <c r="R67" s="145"/>
    </row>
    <row r="68" spans="2:18" ht="10.5" customHeight="1">
      <c r="B68" s="134"/>
      <c r="C68" s="147"/>
      <c r="K68" s="704"/>
      <c r="Q68" s="125"/>
      <c r="R68" s="145"/>
    </row>
    <row r="69" spans="2:18" ht="15" customHeight="1">
      <c r="B69" s="134"/>
      <c r="C69" s="147"/>
      <c r="D69" s="118" t="s">
        <v>554</v>
      </c>
      <c r="K69" s="703"/>
      <c r="Q69" s="125"/>
      <c r="R69" s="145"/>
    </row>
    <row r="70" spans="2:18" ht="10.5" customHeight="1">
      <c r="B70" s="134"/>
      <c r="K70" s="704"/>
      <c r="Q70" s="125"/>
      <c r="R70" s="145"/>
    </row>
    <row r="71" spans="2:18" ht="15.75">
      <c r="B71" s="134"/>
      <c r="C71" s="147"/>
      <c r="D71" s="183" t="s">
        <v>35</v>
      </c>
      <c r="K71" s="704"/>
      <c r="Q71" s="125"/>
      <c r="R71" s="145"/>
    </row>
    <row r="72" spans="2:18" ht="10.5" customHeight="1">
      <c r="B72" s="134"/>
      <c r="C72" s="147"/>
      <c r="K72" s="704"/>
      <c r="Q72" s="125"/>
      <c r="R72" s="145"/>
    </row>
    <row r="73" spans="2:18" ht="15.75" customHeight="1">
      <c r="B73" s="134"/>
      <c r="C73" s="147"/>
      <c r="D73" s="118" t="s">
        <v>36</v>
      </c>
      <c r="K73" s="703"/>
      <c r="Q73" s="125"/>
      <c r="R73" s="145"/>
    </row>
    <row r="74" spans="2:18" ht="10.5" customHeight="1">
      <c r="B74" s="134"/>
      <c r="K74" s="704"/>
      <c r="Q74" s="125"/>
      <c r="R74" s="145"/>
    </row>
    <row r="75" spans="2:18" ht="15.75" customHeight="1">
      <c r="B75" s="134"/>
      <c r="C75" s="147"/>
      <c r="D75" s="118" t="s">
        <v>555</v>
      </c>
      <c r="K75" s="703"/>
      <c r="Q75" s="125"/>
      <c r="R75" s="145"/>
    </row>
    <row r="76" spans="2:18" ht="10.5" customHeight="1">
      <c r="B76" s="134"/>
      <c r="C76" s="147"/>
      <c r="K76" s="704"/>
      <c r="Q76" s="125"/>
      <c r="R76" s="145"/>
    </row>
    <row r="77" spans="2:18" ht="15.75" customHeight="1">
      <c r="B77" s="134"/>
      <c r="C77" s="147"/>
      <c r="D77" s="118" t="s">
        <v>31</v>
      </c>
      <c r="K77" s="703"/>
      <c r="Q77" s="125"/>
      <c r="R77" s="145"/>
    </row>
    <row r="78" spans="2:18" ht="10.5" customHeight="1">
      <c r="B78" s="134"/>
      <c r="K78" s="704"/>
      <c r="Q78" s="125"/>
      <c r="R78" s="145"/>
    </row>
    <row r="79" spans="2:18" ht="15.75" customHeight="1">
      <c r="B79" s="134"/>
      <c r="C79" s="147"/>
      <c r="D79" s="118" t="s">
        <v>37</v>
      </c>
      <c r="K79" s="703"/>
      <c r="Q79" s="125"/>
      <c r="R79" s="145"/>
    </row>
    <row r="80" spans="2:18" ht="10.5" customHeight="1">
      <c r="B80" s="134"/>
      <c r="C80" s="147"/>
      <c r="K80" s="704"/>
      <c r="Q80" s="125"/>
      <c r="R80" s="145"/>
    </row>
    <row r="81" spans="2:18" ht="15.75" customHeight="1">
      <c r="B81" s="134"/>
      <c r="C81" s="147"/>
      <c r="D81" s="118" t="s">
        <v>38</v>
      </c>
      <c r="K81" s="703"/>
      <c r="Q81" s="125"/>
      <c r="R81" s="145"/>
    </row>
    <row r="82" spans="2:18" ht="10.5" customHeight="1">
      <c r="B82" s="134"/>
      <c r="K82" s="704"/>
      <c r="Q82" s="125"/>
      <c r="R82" s="145"/>
    </row>
    <row r="83" spans="2:18" ht="15.75" customHeight="1">
      <c r="B83" s="134"/>
      <c r="C83" s="147"/>
      <c r="D83" s="118" t="s">
        <v>34</v>
      </c>
      <c r="K83" s="703"/>
      <c r="Q83" s="125"/>
      <c r="R83" s="145"/>
    </row>
    <row r="84" spans="2:18" ht="10.5" customHeight="1">
      <c r="B84" s="134"/>
      <c r="C84" s="147"/>
      <c r="K84" s="704"/>
      <c r="Q84" s="125"/>
      <c r="R84" s="145"/>
    </row>
    <row r="85" spans="2:18" ht="15.75" customHeight="1">
      <c r="B85" s="134"/>
      <c r="C85" s="147"/>
      <c r="D85" s="118" t="s">
        <v>554</v>
      </c>
      <c r="K85" s="703"/>
      <c r="Q85" s="125"/>
      <c r="R85" s="145"/>
    </row>
    <row r="86" spans="2:18" ht="10.5" customHeight="1">
      <c r="B86" s="134"/>
      <c r="L86" s="115"/>
      <c r="Q86" s="125"/>
      <c r="R86" s="145"/>
    </row>
    <row r="87" spans="2:22" ht="15.75" customHeight="1">
      <c r="B87" s="134"/>
      <c r="C87" s="199" t="s">
        <v>12</v>
      </c>
      <c r="D87" s="879" t="s">
        <v>27</v>
      </c>
      <c r="E87" s="879"/>
      <c r="F87" s="879"/>
      <c r="G87" s="879"/>
      <c r="H87" s="879"/>
      <c r="I87" s="879"/>
      <c r="J87" s="879"/>
      <c r="K87" s="879"/>
      <c r="L87" s="208"/>
      <c r="M87" s="703"/>
      <c r="N87" s="742"/>
      <c r="O87" s="704"/>
      <c r="P87" s="703"/>
      <c r="Q87" s="125"/>
      <c r="R87" s="145"/>
      <c r="T87" s="185">
        <v>100</v>
      </c>
      <c r="U87" s="116"/>
      <c r="V87" s="186">
        <f>IF(M87&lt;&gt;"",100,0)</f>
        <v>0</v>
      </c>
    </row>
    <row r="88" spans="2:18" ht="38.25" customHeight="1">
      <c r="B88" s="134"/>
      <c r="C88" s="199"/>
      <c r="D88" s="879"/>
      <c r="E88" s="879"/>
      <c r="F88" s="879"/>
      <c r="G88" s="879"/>
      <c r="H88" s="879"/>
      <c r="I88" s="879"/>
      <c r="J88" s="879"/>
      <c r="K88" s="879"/>
      <c r="L88" s="208"/>
      <c r="M88" s="743"/>
      <c r="N88" s="743"/>
      <c r="O88" s="743"/>
      <c r="P88" s="743"/>
      <c r="Q88" s="125"/>
      <c r="R88" s="145"/>
    </row>
    <row r="89" spans="2:18" ht="10.5" customHeight="1">
      <c r="B89" s="134"/>
      <c r="K89" s="115"/>
      <c r="L89" s="115"/>
      <c r="M89" s="704"/>
      <c r="N89" s="704"/>
      <c r="O89" s="704"/>
      <c r="P89" s="704"/>
      <c r="Q89" s="125"/>
      <c r="R89" s="145"/>
    </row>
    <row r="90" spans="2:18" ht="15.75">
      <c r="B90" s="182" t="s">
        <v>14</v>
      </c>
      <c r="C90" s="183" t="s">
        <v>75</v>
      </c>
      <c r="M90" s="704"/>
      <c r="N90" s="704"/>
      <c r="O90" s="704"/>
      <c r="P90" s="704"/>
      <c r="Q90" s="125"/>
      <c r="R90" s="145"/>
    </row>
    <row r="91" spans="2:18" ht="10.5" customHeight="1">
      <c r="B91" s="134"/>
      <c r="K91" s="115"/>
      <c r="L91" s="115"/>
      <c r="M91" s="704"/>
      <c r="N91" s="704"/>
      <c r="O91" s="704"/>
      <c r="P91" s="704"/>
      <c r="Q91" s="125"/>
      <c r="R91" s="145"/>
    </row>
    <row r="92" spans="2:22" ht="15.75">
      <c r="B92" s="134"/>
      <c r="C92" s="147" t="s">
        <v>5</v>
      </c>
      <c r="D92" s="118" t="s">
        <v>39</v>
      </c>
      <c r="M92" s="703"/>
      <c r="N92" s="742"/>
      <c r="O92" s="704"/>
      <c r="P92" s="703"/>
      <c r="Q92" s="125"/>
      <c r="R92" s="145"/>
      <c r="T92" s="185">
        <v>100</v>
      </c>
      <c r="U92" s="116"/>
      <c r="V92" s="186">
        <f>IF(M92&lt;&gt;"",100,0)</f>
        <v>0</v>
      </c>
    </row>
    <row r="93" spans="2:18" ht="10.5" customHeight="1">
      <c r="B93" s="134"/>
      <c r="K93" s="115"/>
      <c r="L93" s="115"/>
      <c r="M93" s="704"/>
      <c r="N93" s="704"/>
      <c r="O93" s="704"/>
      <c r="P93" s="704"/>
      <c r="Q93" s="125"/>
      <c r="R93" s="145"/>
    </row>
    <row r="94" spans="2:22" ht="15.75">
      <c r="B94" s="134"/>
      <c r="C94" s="147" t="s">
        <v>6</v>
      </c>
      <c r="D94" s="880" t="s">
        <v>556</v>
      </c>
      <c r="E94" s="880"/>
      <c r="F94" s="880"/>
      <c r="G94" s="880"/>
      <c r="H94" s="880"/>
      <c r="I94" s="880"/>
      <c r="J94" s="880"/>
      <c r="K94" s="880"/>
      <c r="L94" s="209"/>
      <c r="M94" s="703"/>
      <c r="N94" s="742"/>
      <c r="O94" s="704"/>
      <c r="P94" s="703"/>
      <c r="Q94" s="125"/>
      <c r="R94" s="145"/>
      <c r="T94" s="185">
        <v>100</v>
      </c>
      <c r="U94" s="116"/>
      <c r="V94" s="186">
        <f>IF(M94&lt;&gt;"",100,0)</f>
        <v>0</v>
      </c>
    </row>
    <row r="95" spans="2:18" ht="15.75">
      <c r="B95" s="134"/>
      <c r="C95" s="147"/>
      <c r="D95" s="880"/>
      <c r="E95" s="880"/>
      <c r="F95" s="880"/>
      <c r="G95" s="880"/>
      <c r="H95" s="880"/>
      <c r="I95" s="880"/>
      <c r="J95" s="880"/>
      <c r="K95" s="880"/>
      <c r="L95" s="209"/>
      <c r="M95" s="704"/>
      <c r="N95" s="704"/>
      <c r="O95" s="704"/>
      <c r="P95" s="704"/>
      <c r="Q95" s="125"/>
      <c r="R95" s="145"/>
    </row>
    <row r="96" spans="2:18" ht="15.75" customHeight="1">
      <c r="B96" s="134"/>
      <c r="C96" s="147"/>
      <c r="D96" s="881" t="s">
        <v>41</v>
      </c>
      <c r="E96" s="882"/>
      <c r="F96" s="882"/>
      <c r="G96" s="882"/>
      <c r="H96" s="882"/>
      <c r="I96" s="882"/>
      <c r="J96" s="882"/>
      <c r="K96" s="883"/>
      <c r="L96" s="191"/>
      <c r="M96" s="704"/>
      <c r="N96" s="704"/>
      <c r="O96" s="704"/>
      <c r="P96" s="704"/>
      <c r="Q96" s="125"/>
      <c r="R96" s="145"/>
    </row>
    <row r="97" spans="2:18" ht="33.75" customHeight="1">
      <c r="B97" s="134"/>
      <c r="C97" s="147"/>
      <c r="D97" s="884"/>
      <c r="E97" s="885"/>
      <c r="F97" s="885"/>
      <c r="G97" s="885"/>
      <c r="H97" s="885"/>
      <c r="I97" s="885"/>
      <c r="J97" s="885"/>
      <c r="K97" s="886"/>
      <c r="L97" s="191"/>
      <c r="M97" s="704"/>
      <c r="N97" s="704"/>
      <c r="O97" s="704"/>
      <c r="P97" s="704"/>
      <c r="Q97" s="125"/>
      <c r="R97" s="145"/>
    </row>
    <row r="98" spans="2:18" ht="10.5" customHeight="1">
      <c r="B98" s="134"/>
      <c r="K98" s="115"/>
      <c r="L98" s="115"/>
      <c r="M98" s="704"/>
      <c r="N98" s="704"/>
      <c r="O98" s="704"/>
      <c r="P98" s="704"/>
      <c r="Q98" s="125"/>
      <c r="R98" s="145"/>
    </row>
    <row r="99" spans="2:22" ht="15.75">
      <c r="B99" s="134"/>
      <c r="C99" s="147" t="s">
        <v>7</v>
      </c>
      <c r="D99" s="880" t="s">
        <v>40</v>
      </c>
      <c r="E99" s="880"/>
      <c r="F99" s="880"/>
      <c r="G99" s="880"/>
      <c r="H99" s="880"/>
      <c r="I99" s="880"/>
      <c r="J99" s="880"/>
      <c r="K99" s="880"/>
      <c r="L99" s="209"/>
      <c r="M99" s="703"/>
      <c r="N99" s="742"/>
      <c r="O99" s="704"/>
      <c r="P99" s="703"/>
      <c r="Q99" s="125"/>
      <c r="R99" s="145"/>
      <c r="T99" s="185">
        <v>100</v>
      </c>
      <c r="U99" s="116"/>
      <c r="V99" s="186">
        <f>IF(M99&lt;&gt;"",100,0)</f>
        <v>0</v>
      </c>
    </row>
    <row r="100" spans="2:18" ht="15.75">
      <c r="B100" s="134"/>
      <c r="C100" s="147"/>
      <c r="D100" s="880"/>
      <c r="E100" s="880"/>
      <c r="F100" s="880"/>
      <c r="G100" s="880"/>
      <c r="H100" s="880"/>
      <c r="I100" s="880"/>
      <c r="J100" s="880"/>
      <c r="K100" s="880"/>
      <c r="L100" s="209"/>
      <c r="M100" s="704"/>
      <c r="N100" s="704"/>
      <c r="O100" s="704"/>
      <c r="P100" s="704"/>
      <c r="Q100" s="125"/>
      <c r="R100" s="145"/>
    </row>
    <row r="101" spans="2:18" ht="9.75" customHeight="1">
      <c r="B101" s="134"/>
      <c r="C101" s="147"/>
      <c r="M101" s="704"/>
      <c r="N101" s="704"/>
      <c r="O101" s="704"/>
      <c r="P101" s="704"/>
      <c r="Q101" s="125"/>
      <c r="R101" s="145"/>
    </row>
    <row r="102" spans="2:22" ht="15.75" customHeight="1">
      <c r="B102" s="134"/>
      <c r="C102" s="147" t="s">
        <v>86</v>
      </c>
      <c r="D102" s="880" t="s">
        <v>557</v>
      </c>
      <c r="E102" s="880"/>
      <c r="F102" s="880"/>
      <c r="G102" s="880"/>
      <c r="H102" s="880"/>
      <c r="I102" s="880"/>
      <c r="J102" s="880"/>
      <c r="K102" s="880"/>
      <c r="M102" s="703"/>
      <c r="N102" s="742"/>
      <c r="O102" s="704"/>
      <c r="P102" s="703"/>
      <c r="Q102" s="125"/>
      <c r="R102" s="145"/>
      <c r="T102" s="185">
        <v>100</v>
      </c>
      <c r="U102" s="116"/>
      <c r="V102" s="185">
        <f>K105</f>
        <v>0</v>
      </c>
    </row>
    <row r="103" spans="2:22" ht="15.75" customHeight="1">
      <c r="B103" s="134"/>
      <c r="C103" s="147"/>
      <c r="D103" s="880"/>
      <c r="E103" s="880"/>
      <c r="F103" s="880"/>
      <c r="G103" s="880"/>
      <c r="H103" s="880"/>
      <c r="I103" s="880"/>
      <c r="J103" s="880"/>
      <c r="K103" s="880"/>
      <c r="M103" s="138"/>
      <c r="N103" s="138"/>
      <c r="P103" s="138"/>
      <c r="Q103" s="125"/>
      <c r="R103" s="145"/>
      <c r="T103" s="162"/>
      <c r="U103" s="116"/>
      <c r="V103" s="162"/>
    </row>
    <row r="104" spans="2:22" ht="9.75" customHeight="1">
      <c r="B104" s="134"/>
      <c r="C104" s="147"/>
      <c r="D104" s="147"/>
      <c r="E104" s="147"/>
      <c r="Q104" s="125"/>
      <c r="R104" s="145"/>
      <c r="T104" s="115"/>
      <c r="U104" s="116"/>
      <c r="V104" s="116"/>
    </row>
    <row r="105" spans="2:22" ht="15.75" customHeight="1">
      <c r="B105" s="134"/>
      <c r="C105" s="147"/>
      <c r="D105" s="880" t="s">
        <v>558</v>
      </c>
      <c r="E105" s="880"/>
      <c r="F105" s="880"/>
      <c r="G105" s="880"/>
      <c r="H105" s="141"/>
      <c r="I105" s="141"/>
      <c r="J105" s="141"/>
      <c r="K105" s="747"/>
      <c r="L105" s="118" t="s">
        <v>559</v>
      </c>
      <c r="Q105" s="125"/>
      <c r="R105" s="145"/>
      <c r="T105" s="115"/>
      <c r="U105" s="116"/>
      <c r="V105" s="116"/>
    </row>
    <row r="106" spans="2:18" ht="45.75" customHeight="1">
      <c r="B106" s="134"/>
      <c r="D106" s="880"/>
      <c r="E106" s="880"/>
      <c r="F106" s="880"/>
      <c r="G106" s="880"/>
      <c r="H106" s="141"/>
      <c r="I106" s="141"/>
      <c r="J106" s="141"/>
      <c r="K106" s="141"/>
      <c r="L106" s="115"/>
      <c r="Q106" s="125"/>
      <c r="R106" s="145"/>
    </row>
    <row r="107" spans="2:19" ht="15.75">
      <c r="B107" s="182" t="s">
        <v>3</v>
      </c>
      <c r="C107" s="183" t="s">
        <v>74</v>
      </c>
      <c r="K107" s="124" t="s">
        <v>18</v>
      </c>
      <c r="L107" s="124"/>
      <c r="Q107" s="125"/>
      <c r="R107" s="145"/>
      <c r="S107" s="210"/>
    </row>
    <row r="108" spans="2:18" ht="10.5" customHeight="1">
      <c r="B108" s="134"/>
      <c r="K108" s="115"/>
      <c r="L108" s="115"/>
      <c r="Q108" s="125"/>
      <c r="R108" s="145"/>
    </row>
    <row r="109" spans="2:18" ht="16.5" customHeight="1">
      <c r="B109" s="134"/>
      <c r="C109" s="211" t="s">
        <v>42</v>
      </c>
      <c r="D109" s="211"/>
      <c r="E109" s="211"/>
      <c r="F109" s="211"/>
      <c r="G109" s="211"/>
      <c r="H109" s="211"/>
      <c r="I109" s="211"/>
      <c r="J109" s="211"/>
      <c r="K109" s="703"/>
      <c r="Q109" s="125"/>
      <c r="R109" s="145"/>
    </row>
    <row r="110" spans="2:18" ht="10.5" customHeight="1">
      <c r="B110" s="134"/>
      <c r="K110" s="115"/>
      <c r="L110" s="115"/>
      <c r="Q110" s="125"/>
      <c r="R110" s="145"/>
    </row>
    <row r="111" spans="2:18" ht="15.75" customHeight="1">
      <c r="B111" s="134"/>
      <c r="C111" s="881" t="s">
        <v>595</v>
      </c>
      <c r="D111" s="882"/>
      <c r="E111" s="882"/>
      <c r="F111" s="882"/>
      <c r="G111" s="882"/>
      <c r="H111" s="882"/>
      <c r="I111" s="882"/>
      <c r="J111" s="882"/>
      <c r="K111" s="882"/>
      <c r="L111" s="883"/>
      <c r="Q111" s="125"/>
      <c r="R111" s="145"/>
    </row>
    <row r="112" spans="2:18" ht="15.75" customHeight="1">
      <c r="B112" s="134"/>
      <c r="C112" s="898"/>
      <c r="D112" s="899"/>
      <c r="E112" s="899"/>
      <c r="F112" s="899"/>
      <c r="G112" s="899"/>
      <c r="H112" s="899"/>
      <c r="I112" s="899"/>
      <c r="J112" s="899"/>
      <c r="K112" s="899"/>
      <c r="L112" s="900"/>
      <c r="Q112" s="125"/>
      <c r="R112" s="145"/>
    </row>
    <row r="113" spans="2:18" ht="15.75" customHeight="1">
      <c r="B113" s="134"/>
      <c r="C113" s="898"/>
      <c r="D113" s="899"/>
      <c r="E113" s="899"/>
      <c r="F113" s="899"/>
      <c r="G113" s="899"/>
      <c r="H113" s="899"/>
      <c r="I113" s="899"/>
      <c r="J113" s="899"/>
      <c r="K113" s="899"/>
      <c r="L113" s="900"/>
      <c r="Q113" s="125"/>
      <c r="R113" s="145"/>
    </row>
    <row r="114" spans="2:18" ht="15.75" customHeight="1">
      <c r="B114" s="134"/>
      <c r="C114" s="898"/>
      <c r="D114" s="899"/>
      <c r="E114" s="899"/>
      <c r="F114" s="899"/>
      <c r="G114" s="899"/>
      <c r="H114" s="899"/>
      <c r="I114" s="899"/>
      <c r="J114" s="899"/>
      <c r="K114" s="899"/>
      <c r="L114" s="900"/>
      <c r="Q114" s="125"/>
      <c r="R114" s="145"/>
    </row>
    <row r="115" spans="2:18" ht="51" customHeight="1">
      <c r="B115" s="134"/>
      <c r="C115" s="884"/>
      <c r="D115" s="885"/>
      <c r="E115" s="885"/>
      <c r="F115" s="885"/>
      <c r="G115" s="885"/>
      <c r="H115" s="885"/>
      <c r="I115" s="885"/>
      <c r="J115" s="885"/>
      <c r="K115" s="885"/>
      <c r="L115" s="886"/>
      <c r="Q115" s="125"/>
      <c r="R115" s="145"/>
    </row>
    <row r="116" spans="2:18" ht="10.5" customHeight="1">
      <c r="B116" s="134"/>
      <c r="K116" s="115"/>
      <c r="L116" s="115"/>
      <c r="Q116" s="125"/>
      <c r="R116" s="145"/>
    </row>
    <row r="117" spans="2:18" ht="10.5" customHeight="1">
      <c r="B117" s="134"/>
      <c r="K117" s="115"/>
      <c r="L117" s="115"/>
      <c r="Q117" s="125"/>
      <c r="R117" s="145"/>
    </row>
    <row r="118" spans="2:18" ht="15.75" customHeight="1">
      <c r="B118" s="134"/>
      <c r="C118" s="212" t="s">
        <v>224</v>
      </c>
      <c r="D118" s="880" t="s">
        <v>43</v>
      </c>
      <c r="E118" s="880"/>
      <c r="F118" s="880"/>
      <c r="G118" s="880"/>
      <c r="H118" s="189"/>
      <c r="I118" s="209"/>
      <c r="J118" s="209"/>
      <c r="K118" s="703"/>
      <c r="Q118" s="125"/>
      <c r="R118" s="145"/>
    </row>
    <row r="119" spans="2:18" ht="15.75" customHeight="1">
      <c r="B119" s="134"/>
      <c r="C119" s="147"/>
      <c r="D119" s="880"/>
      <c r="E119" s="880"/>
      <c r="F119" s="880"/>
      <c r="G119" s="880"/>
      <c r="H119" s="189"/>
      <c r="I119" s="209"/>
      <c r="J119" s="209"/>
      <c r="K119" s="704"/>
      <c r="Q119" s="125"/>
      <c r="R119" s="145"/>
    </row>
    <row r="120" spans="2:18" ht="10.5" customHeight="1">
      <c r="B120" s="200"/>
      <c r="C120" s="201"/>
      <c r="D120" s="213"/>
      <c r="E120" s="213"/>
      <c r="F120" s="213"/>
      <c r="G120" s="213"/>
      <c r="H120" s="214"/>
      <c r="I120" s="213"/>
      <c r="J120" s="213"/>
      <c r="K120" s="749"/>
      <c r="L120" s="215"/>
      <c r="M120" s="171"/>
      <c r="N120" s="171"/>
      <c r="O120" s="171"/>
      <c r="P120" s="171"/>
      <c r="Q120" s="172"/>
      <c r="R120" s="145"/>
    </row>
    <row r="121" spans="2:18" ht="10.5" customHeight="1">
      <c r="B121" s="205"/>
      <c r="C121" s="206"/>
      <c r="D121" s="216"/>
      <c r="E121" s="216"/>
      <c r="F121" s="216"/>
      <c r="G121" s="216"/>
      <c r="H121" s="216"/>
      <c r="I121" s="216"/>
      <c r="J121" s="216"/>
      <c r="K121" s="750"/>
      <c r="L121" s="217"/>
      <c r="M121" s="155"/>
      <c r="N121" s="155"/>
      <c r="O121" s="155"/>
      <c r="P121" s="155"/>
      <c r="Q121" s="156"/>
      <c r="R121" s="145"/>
    </row>
    <row r="122" spans="2:18" ht="15.75" customHeight="1">
      <c r="B122" s="134"/>
      <c r="C122" s="212" t="s">
        <v>88</v>
      </c>
      <c r="D122" s="880" t="s">
        <v>44</v>
      </c>
      <c r="E122" s="880"/>
      <c r="F122" s="880"/>
      <c r="G122" s="880"/>
      <c r="H122" s="189"/>
      <c r="I122" s="209"/>
      <c r="J122" s="209"/>
      <c r="K122" s="703"/>
      <c r="Q122" s="125"/>
      <c r="R122" s="145"/>
    </row>
    <row r="123" spans="2:18" ht="15.75" customHeight="1">
      <c r="B123" s="134"/>
      <c r="D123" s="880"/>
      <c r="E123" s="880"/>
      <c r="F123" s="880"/>
      <c r="G123" s="880"/>
      <c r="H123" s="189"/>
      <c r="I123" s="209"/>
      <c r="J123" s="209"/>
      <c r="K123" s="704"/>
      <c r="Q123" s="125"/>
      <c r="R123" s="145"/>
    </row>
    <row r="124" spans="2:18" ht="15.75" customHeight="1">
      <c r="B124" s="134"/>
      <c r="D124" s="880"/>
      <c r="E124" s="880"/>
      <c r="F124" s="880"/>
      <c r="G124" s="880"/>
      <c r="H124" s="189"/>
      <c r="I124" s="209"/>
      <c r="J124" s="209"/>
      <c r="K124" s="704"/>
      <c r="Q124" s="125"/>
      <c r="R124" s="145"/>
    </row>
    <row r="125" spans="2:18" ht="15.75" customHeight="1">
      <c r="B125" s="134"/>
      <c r="D125" s="880"/>
      <c r="E125" s="880"/>
      <c r="F125" s="880"/>
      <c r="G125" s="880"/>
      <c r="H125" s="189"/>
      <c r="I125" s="209"/>
      <c r="J125" s="209"/>
      <c r="K125" s="704"/>
      <c r="Q125" s="125"/>
      <c r="R125" s="145"/>
    </row>
    <row r="126" spans="2:18" ht="10.5" customHeight="1">
      <c r="B126" s="134"/>
      <c r="C126" s="147"/>
      <c r="D126" s="218"/>
      <c r="E126" s="218"/>
      <c r="F126" s="218"/>
      <c r="G126" s="218"/>
      <c r="H126" s="218"/>
      <c r="I126" s="218"/>
      <c r="J126" s="218"/>
      <c r="K126" s="704"/>
      <c r="L126" s="115"/>
      <c r="Q126" s="125"/>
      <c r="R126" s="145"/>
    </row>
    <row r="127" spans="2:18" ht="15.75" customHeight="1">
      <c r="B127" s="134"/>
      <c r="C127" s="212" t="s">
        <v>91</v>
      </c>
      <c r="D127" s="880" t="s">
        <v>45</v>
      </c>
      <c r="E127" s="880"/>
      <c r="F127" s="880"/>
      <c r="G127" s="880"/>
      <c r="H127" s="189"/>
      <c r="I127" s="209"/>
      <c r="J127" s="209"/>
      <c r="K127" s="703"/>
      <c r="Q127" s="125"/>
      <c r="R127" s="145"/>
    </row>
    <row r="128" spans="2:18" ht="15.75" customHeight="1">
      <c r="B128" s="134"/>
      <c r="D128" s="880"/>
      <c r="E128" s="880"/>
      <c r="F128" s="880"/>
      <c r="G128" s="880"/>
      <c r="H128" s="189"/>
      <c r="I128" s="209"/>
      <c r="J128" s="209"/>
      <c r="K128" s="704"/>
      <c r="Q128" s="125"/>
      <c r="R128" s="145"/>
    </row>
    <row r="129" spans="2:18" ht="9.75" customHeight="1">
      <c r="B129" s="134"/>
      <c r="C129" s="147"/>
      <c r="D129" s="218"/>
      <c r="E129" s="218"/>
      <c r="F129" s="218"/>
      <c r="G129" s="218"/>
      <c r="H129" s="218"/>
      <c r="I129" s="218"/>
      <c r="J129" s="218"/>
      <c r="K129" s="704"/>
      <c r="L129" s="115"/>
      <c r="Q129" s="125"/>
      <c r="R129" s="145"/>
    </row>
    <row r="130" spans="2:18" ht="15.75" customHeight="1">
      <c r="B130" s="134"/>
      <c r="C130" s="212" t="s">
        <v>163</v>
      </c>
      <c r="D130" s="880" t="s">
        <v>59</v>
      </c>
      <c r="E130" s="880"/>
      <c r="F130" s="880"/>
      <c r="G130" s="880"/>
      <c r="H130" s="189"/>
      <c r="I130" s="209"/>
      <c r="J130" s="209"/>
      <c r="K130" s="703"/>
      <c r="Q130" s="125"/>
      <c r="R130" s="145"/>
    </row>
    <row r="131" spans="2:18" ht="15.75">
      <c r="B131" s="134"/>
      <c r="D131" s="880"/>
      <c r="E131" s="880"/>
      <c r="F131" s="880"/>
      <c r="G131" s="880"/>
      <c r="H131" s="189"/>
      <c r="I131" s="209"/>
      <c r="J131" s="209"/>
      <c r="Q131" s="125"/>
      <c r="R131" s="145"/>
    </row>
    <row r="132" spans="2:18" ht="15.75">
      <c r="B132" s="134"/>
      <c r="D132" s="209"/>
      <c r="E132" s="209"/>
      <c r="F132" s="209"/>
      <c r="G132" s="209"/>
      <c r="H132" s="189"/>
      <c r="I132" s="209"/>
      <c r="J132" s="209"/>
      <c r="Q132" s="125"/>
      <c r="R132" s="145"/>
    </row>
    <row r="133" spans="2:18" ht="15.75" customHeight="1">
      <c r="B133" s="134"/>
      <c r="C133" s="881" t="s">
        <v>899</v>
      </c>
      <c r="D133" s="882"/>
      <c r="E133" s="882"/>
      <c r="F133" s="882"/>
      <c r="G133" s="882"/>
      <c r="H133" s="882"/>
      <c r="I133" s="882"/>
      <c r="J133" s="882"/>
      <c r="K133" s="882"/>
      <c r="L133" s="883"/>
      <c r="M133" s="219"/>
      <c r="Q133" s="125"/>
      <c r="R133" s="145"/>
    </row>
    <row r="134" spans="2:18" ht="15.75" customHeight="1">
      <c r="B134" s="134"/>
      <c r="C134" s="898"/>
      <c r="D134" s="899"/>
      <c r="E134" s="899"/>
      <c r="F134" s="899"/>
      <c r="G134" s="899"/>
      <c r="H134" s="899"/>
      <c r="I134" s="899"/>
      <c r="J134" s="899"/>
      <c r="K134" s="899"/>
      <c r="L134" s="900"/>
      <c r="M134" s="219"/>
      <c r="Q134" s="125"/>
      <c r="R134" s="145"/>
    </row>
    <row r="135" spans="2:18" ht="15.75" customHeight="1">
      <c r="B135" s="134"/>
      <c r="C135" s="898"/>
      <c r="D135" s="899"/>
      <c r="E135" s="899"/>
      <c r="F135" s="899"/>
      <c r="G135" s="899"/>
      <c r="H135" s="899"/>
      <c r="I135" s="899"/>
      <c r="J135" s="899"/>
      <c r="K135" s="899"/>
      <c r="L135" s="900"/>
      <c r="M135" s="219"/>
      <c r="Q135" s="125"/>
      <c r="R135" s="145"/>
    </row>
    <row r="136" spans="2:18" ht="15.75" customHeight="1">
      <c r="B136" s="134"/>
      <c r="C136" s="898"/>
      <c r="D136" s="899"/>
      <c r="E136" s="899"/>
      <c r="F136" s="899"/>
      <c r="G136" s="899"/>
      <c r="H136" s="899"/>
      <c r="I136" s="899"/>
      <c r="J136" s="899"/>
      <c r="K136" s="899"/>
      <c r="L136" s="900"/>
      <c r="M136" s="219"/>
      <c r="Q136" s="125"/>
      <c r="R136" s="145"/>
    </row>
    <row r="137" spans="2:18" ht="52.5" customHeight="1">
      <c r="B137" s="134"/>
      <c r="C137" s="884"/>
      <c r="D137" s="885"/>
      <c r="E137" s="885"/>
      <c r="F137" s="885"/>
      <c r="G137" s="885"/>
      <c r="H137" s="885"/>
      <c r="I137" s="885"/>
      <c r="J137" s="885"/>
      <c r="K137" s="885"/>
      <c r="L137" s="886"/>
      <c r="M137" s="219"/>
      <c r="Q137" s="125"/>
      <c r="R137" s="145"/>
    </row>
    <row r="138" spans="2:18" ht="10.5" customHeight="1">
      <c r="B138" s="134"/>
      <c r="C138" s="147"/>
      <c r="D138" s="218"/>
      <c r="E138" s="218"/>
      <c r="F138" s="218"/>
      <c r="G138" s="218"/>
      <c r="H138" s="218"/>
      <c r="I138" s="218"/>
      <c r="J138" s="218"/>
      <c r="K138" s="115"/>
      <c r="L138" s="115"/>
      <c r="Q138" s="125"/>
      <c r="R138" s="145"/>
    </row>
    <row r="139" spans="2:18" ht="15.75" customHeight="1">
      <c r="B139" s="134"/>
      <c r="C139" s="147"/>
      <c r="D139" s="147" t="s">
        <v>46</v>
      </c>
      <c r="E139" s="147"/>
      <c r="F139" s="218"/>
      <c r="G139" s="218"/>
      <c r="H139" s="218"/>
      <c r="I139" s="218"/>
      <c r="J139" s="218"/>
      <c r="K139" s="218"/>
      <c r="L139" s="218"/>
      <c r="Q139" s="125"/>
      <c r="R139" s="145"/>
    </row>
    <row r="140" spans="2:18" ht="10.5" customHeight="1">
      <c r="B140" s="134"/>
      <c r="C140" s="147"/>
      <c r="D140" s="218"/>
      <c r="E140" s="218"/>
      <c r="F140" s="218"/>
      <c r="G140" s="218"/>
      <c r="H140" s="218"/>
      <c r="I140" s="218"/>
      <c r="J140" s="218"/>
      <c r="K140" s="115"/>
      <c r="L140" s="115"/>
      <c r="Q140" s="125"/>
      <c r="R140" s="145"/>
    </row>
    <row r="141" spans="2:18" ht="15.75" customHeight="1">
      <c r="B141" s="134"/>
      <c r="C141" s="147"/>
      <c r="D141" s="147" t="s">
        <v>47</v>
      </c>
      <c r="E141" s="147"/>
      <c r="F141" s="218"/>
      <c r="G141" s="218"/>
      <c r="H141" s="218"/>
      <c r="I141" s="218"/>
      <c r="J141" s="218"/>
      <c r="K141" s="703"/>
      <c r="Q141" s="125"/>
      <c r="R141" s="145"/>
    </row>
    <row r="142" spans="2:18" ht="10.5" customHeight="1">
      <c r="B142" s="134"/>
      <c r="C142" s="147"/>
      <c r="D142" s="218"/>
      <c r="E142" s="218"/>
      <c r="F142" s="218"/>
      <c r="G142" s="218"/>
      <c r="H142" s="218"/>
      <c r="I142" s="218"/>
      <c r="J142" s="218"/>
      <c r="K142" s="751"/>
      <c r="L142" s="218"/>
      <c r="Q142" s="125"/>
      <c r="R142" s="145"/>
    </row>
    <row r="143" spans="2:18" ht="15.75">
      <c r="B143" s="134"/>
      <c r="C143" s="147"/>
      <c r="D143" s="147" t="s">
        <v>48</v>
      </c>
      <c r="E143" s="147"/>
      <c r="F143" s="147"/>
      <c r="G143" s="147"/>
      <c r="H143" s="147"/>
      <c r="I143" s="147"/>
      <c r="J143" s="147"/>
      <c r="K143" s="703"/>
      <c r="Q143" s="125"/>
      <c r="R143" s="145"/>
    </row>
    <row r="144" spans="2:18" ht="10.5" customHeight="1">
      <c r="B144" s="134"/>
      <c r="C144" s="147"/>
      <c r="D144" s="147"/>
      <c r="E144" s="147"/>
      <c r="F144" s="147"/>
      <c r="G144" s="147"/>
      <c r="H144" s="147"/>
      <c r="I144" s="147"/>
      <c r="J144" s="147"/>
      <c r="K144" s="751"/>
      <c r="L144" s="218"/>
      <c r="Q144" s="125"/>
      <c r="R144" s="145"/>
    </row>
    <row r="145" spans="2:18" ht="15.75" customHeight="1">
      <c r="B145" s="134"/>
      <c r="C145" s="147"/>
      <c r="D145" s="147" t="s">
        <v>49</v>
      </c>
      <c r="E145" s="147"/>
      <c r="F145" s="147"/>
      <c r="G145" s="147"/>
      <c r="H145" s="147"/>
      <c r="I145" s="147"/>
      <c r="J145" s="147"/>
      <c r="K145" s="703"/>
      <c r="Q145" s="125"/>
      <c r="R145" s="145"/>
    </row>
    <row r="146" spans="2:18" ht="10.5" customHeight="1">
      <c r="B146" s="134"/>
      <c r="C146" s="147"/>
      <c r="D146" s="147"/>
      <c r="E146" s="147"/>
      <c r="F146" s="147"/>
      <c r="G146" s="147"/>
      <c r="H146" s="147"/>
      <c r="I146" s="147"/>
      <c r="J146" s="147"/>
      <c r="K146" s="751"/>
      <c r="L146" s="218"/>
      <c r="Q146" s="125"/>
      <c r="R146" s="145"/>
    </row>
    <row r="147" spans="2:18" ht="15.75">
      <c r="B147" s="134"/>
      <c r="C147" s="147"/>
      <c r="D147" s="147" t="s">
        <v>50</v>
      </c>
      <c r="E147" s="147"/>
      <c r="F147" s="147"/>
      <c r="G147" s="147"/>
      <c r="H147" s="147"/>
      <c r="I147" s="147"/>
      <c r="J147" s="147"/>
      <c r="K147" s="703"/>
      <c r="Q147" s="125"/>
      <c r="R147" s="145"/>
    </row>
    <row r="148" spans="2:18" ht="10.5" customHeight="1">
      <c r="B148" s="134"/>
      <c r="C148" s="147"/>
      <c r="D148" s="147"/>
      <c r="E148" s="147"/>
      <c r="F148" s="147"/>
      <c r="G148" s="147"/>
      <c r="H148" s="147"/>
      <c r="I148" s="147"/>
      <c r="J148" s="147"/>
      <c r="K148" s="751"/>
      <c r="L148" s="218"/>
      <c r="Q148" s="125"/>
      <c r="R148" s="145"/>
    </row>
    <row r="149" spans="2:18" ht="15.75">
      <c r="B149" s="134"/>
      <c r="C149" s="147"/>
      <c r="D149" s="147" t="s">
        <v>51</v>
      </c>
      <c r="E149" s="147"/>
      <c r="F149" s="147"/>
      <c r="G149" s="147"/>
      <c r="H149" s="147"/>
      <c r="I149" s="147"/>
      <c r="J149" s="147"/>
      <c r="K149" s="703"/>
      <c r="Q149" s="125"/>
      <c r="R149" s="145"/>
    </row>
    <row r="150" spans="2:18" ht="10.5" customHeight="1">
      <c r="B150" s="134"/>
      <c r="C150" s="147"/>
      <c r="D150" s="147"/>
      <c r="E150" s="147"/>
      <c r="F150" s="147"/>
      <c r="G150" s="147"/>
      <c r="H150" s="147"/>
      <c r="I150" s="147"/>
      <c r="J150" s="147"/>
      <c r="K150" s="751"/>
      <c r="L150" s="218"/>
      <c r="Q150" s="125"/>
      <c r="R150" s="145"/>
    </row>
    <row r="151" spans="2:18" ht="15.75">
      <c r="B151" s="134"/>
      <c r="C151" s="147"/>
      <c r="D151" s="147" t="s">
        <v>52</v>
      </c>
      <c r="E151" s="147"/>
      <c r="F151" s="147"/>
      <c r="G151" s="147"/>
      <c r="H151" s="147"/>
      <c r="I151" s="147"/>
      <c r="J151" s="147"/>
      <c r="K151" s="703"/>
      <c r="Q151" s="125"/>
      <c r="R151" s="145"/>
    </row>
    <row r="152" spans="2:18" ht="10.5" customHeight="1">
      <c r="B152" s="134"/>
      <c r="C152" s="147"/>
      <c r="D152" s="147"/>
      <c r="E152" s="147"/>
      <c r="F152" s="147"/>
      <c r="G152" s="147"/>
      <c r="H152" s="147"/>
      <c r="I152" s="147"/>
      <c r="J152" s="147"/>
      <c r="K152" s="751"/>
      <c r="L152" s="218"/>
      <c r="Q152" s="125"/>
      <c r="R152" s="145"/>
    </row>
    <row r="153" spans="2:18" ht="15.75" customHeight="1">
      <c r="B153" s="134"/>
      <c r="C153" s="147"/>
      <c r="D153" s="147" t="s">
        <v>53</v>
      </c>
      <c r="E153" s="147"/>
      <c r="F153" s="147"/>
      <c r="G153" s="147"/>
      <c r="H153" s="147"/>
      <c r="I153" s="147"/>
      <c r="J153" s="147"/>
      <c r="K153" s="703"/>
      <c r="Q153" s="125"/>
      <c r="R153" s="145"/>
    </row>
    <row r="154" spans="2:18" ht="10.5" customHeight="1">
      <c r="B154" s="134"/>
      <c r="C154" s="147"/>
      <c r="D154" s="143"/>
      <c r="E154" s="143"/>
      <c r="F154" s="143"/>
      <c r="G154" s="143"/>
      <c r="H154" s="218"/>
      <c r="I154" s="218"/>
      <c r="J154" s="218"/>
      <c r="K154" s="704"/>
      <c r="L154" s="115"/>
      <c r="Q154" s="125"/>
      <c r="R154" s="145"/>
    </row>
    <row r="155" spans="2:18" ht="15.75" customHeight="1">
      <c r="B155" s="134"/>
      <c r="C155" s="212" t="s">
        <v>560</v>
      </c>
      <c r="D155" s="880" t="s">
        <v>54</v>
      </c>
      <c r="E155" s="880"/>
      <c r="F155" s="880"/>
      <c r="G155" s="880"/>
      <c r="H155" s="880"/>
      <c r="I155" s="209"/>
      <c r="J155" s="209"/>
      <c r="K155" s="703"/>
      <c r="Q155" s="125"/>
      <c r="R155" s="145"/>
    </row>
    <row r="156" spans="2:18" ht="15.75" customHeight="1">
      <c r="B156" s="134"/>
      <c r="C156" s="147"/>
      <c r="D156" s="880"/>
      <c r="E156" s="880"/>
      <c r="F156" s="880"/>
      <c r="G156" s="880"/>
      <c r="H156" s="880"/>
      <c r="I156" s="209"/>
      <c r="J156" s="209"/>
      <c r="K156" s="704"/>
      <c r="Q156" s="125"/>
      <c r="R156" s="145"/>
    </row>
    <row r="157" spans="2:18" ht="10.5" customHeight="1">
      <c r="B157" s="134"/>
      <c r="C157" s="147"/>
      <c r="D157" s="143"/>
      <c r="E157" s="143"/>
      <c r="F157" s="143"/>
      <c r="G157" s="143"/>
      <c r="H157" s="218"/>
      <c r="I157" s="218"/>
      <c r="J157" s="218"/>
      <c r="K157" s="704"/>
      <c r="L157" s="115"/>
      <c r="Q157" s="125"/>
      <c r="R157" s="145"/>
    </row>
    <row r="158" spans="2:18" ht="15.75" customHeight="1">
      <c r="B158" s="134"/>
      <c r="C158" s="212" t="s">
        <v>561</v>
      </c>
      <c r="D158" s="880" t="s">
        <v>58</v>
      </c>
      <c r="E158" s="880"/>
      <c r="F158" s="880"/>
      <c r="G158" s="880"/>
      <c r="H158" s="880"/>
      <c r="I158" s="209"/>
      <c r="J158" s="209"/>
      <c r="K158" s="703"/>
      <c r="Q158" s="125"/>
      <c r="R158" s="145"/>
    </row>
    <row r="159" spans="2:18" ht="33" customHeight="1">
      <c r="B159" s="134"/>
      <c r="C159" s="147"/>
      <c r="D159" s="880"/>
      <c r="E159" s="880"/>
      <c r="F159" s="880"/>
      <c r="G159" s="880"/>
      <c r="H159" s="880"/>
      <c r="I159" s="209"/>
      <c r="J159" s="209"/>
      <c r="K159" s="218"/>
      <c r="L159" s="218"/>
      <c r="Q159" s="125"/>
      <c r="R159" s="145"/>
    </row>
    <row r="160" spans="2:18" ht="15.75" customHeight="1">
      <c r="B160" s="134"/>
      <c r="C160" s="147"/>
      <c r="D160" s="209"/>
      <c r="E160" s="209"/>
      <c r="F160" s="209"/>
      <c r="G160" s="209"/>
      <c r="H160" s="189"/>
      <c r="I160" s="209"/>
      <c r="J160" s="209"/>
      <c r="K160" s="218"/>
      <c r="L160" s="218"/>
      <c r="Q160" s="125"/>
      <c r="R160" s="145"/>
    </row>
    <row r="161" spans="2:18" ht="15.75" customHeight="1">
      <c r="B161" s="134"/>
      <c r="C161" s="881" t="s">
        <v>562</v>
      </c>
      <c r="D161" s="882"/>
      <c r="E161" s="882"/>
      <c r="F161" s="882"/>
      <c r="G161" s="882"/>
      <c r="H161" s="882"/>
      <c r="I161" s="882"/>
      <c r="J161" s="882"/>
      <c r="K161" s="882"/>
      <c r="L161" s="883"/>
      <c r="Q161" s="125"/>
      <c r="R161" s="145"/>
    </row>
    <row r="162" spans="2:18" ht="15.75" customHeight="1">
      <c r="B162" s="134"/>
      <c r="C162" s="898"/>
      <c r="D162" s="899"/>
      <c r="E162" s="899"/>
      <c r="F162" s="899"/>
      <c r="G162" s="899"/>
      <c r="H162" s="899"/>
      <c r="I162" s="899"/>
      <c r="J162" s="899"/>
      <c r="K162" s="899"/>
      <c r="L162" s="900"/>
      <c r="Q162" s="125"/>
      <c r="R162" s="145"/>
    </row>
    <row r="163" spans="2:18" ht="15.75" customHeight="1">
      <c r="B163" s="134"/>
      <c r="C163" s="898"/>
      <c r="D163" s="899"/>
      <c r="E163" s="899"/>
      <c r="F163" s="899"/>
      <c r="G163" s="899"/>
      <c r="H163" s="899"/>
      <c r="I163" s="899"/>
      <c r="J163" s="899"/>
      <c r="K163" s="899"/>
      <c r="L163" s="900"/>
      <c r="Q163" s="125"/>
      <c r="R163" s="145"/>
    </row>
    <row r="164" spans="2:18" ht="15.75" customHeight="1">
      <c r="B164" s="134"/>
      <c r="C164" s="898"/>
      <c r="D164" s="899"/>
      <c r="E164" s="899"/>
      <c r="F164" s="899"/>
      <c r="G164" s="899"/>
      <c r="H164" s="899"/>
      <c r="I164" s="899"/>
      <c r="J164" s="899"/>
      <c r="K164" s="899"/>
      <c r="L164" s="900"/>
      <c r="Q164" s="125"/>
      <c r="R164" s="145"/>
    </row>
    <row r="165" spans="2:18" ht="50.25" customHeight="1">
      <c r="B165" s="134"/>
      <c r="C165" s="884"/>
      <c r="D165" s="885"/>
      <c r="E165" s="885"/>
      <c r="F165" s="885"/>
      <c r="G165" s="885"/>
      <c r="H165" s="885"/>
      <c r="I165" s="885"/>
      <c r="J165" s="885"/>
      <c r="K165" s="885"/>
      <c r="L165" s="886"/>
      <c r="Q165" s="125"/>
      <c r="R165" s="145"/>
    </row>
    <row r="166" spans="2:18" ht="10.5" customHeight="1">
      <c r="B166" s="134"/>
      <c r="C166" s="147"/>
      <c r="D166" s="218"/>
      <c r="E166" s="218"/>
      <c r="F166" s="218"/>
      <c r="G166" s="218"/>
      <c r="H166" s="218"/>
      <c r="I166" s="218"/>
      <c r="J166" s="218"/>
      <c r="K166" s="115"/>
      <c r="L166" s="115"/>
      <c r="Q166" s="125"/>
      <c r="R166" s="145"/>
    </row>
    <row r="167" spans="2:18" ht="15.75">
      <c r="B167" s="134"/>
      <c r="C167" s="147"/>
      <c r="D167" s="147" t="s">
        <v>55</v>
      </c>
      <c r="E167" s="147"/>
      <c r="F167" s="218"/>
      <c r="G167" s="218"/>
      <c r="H167" s="218"/>
      <c r="I167" s="218"/>
      <c r="J167" s="218"/>
      <c r="K167" s="218"/>
      <c r="L167" s="218"/>
      <c r="Q167" s="125"/>
      <c r="R167" s="145"/>
    </row>
    <row r="168" spans="2:18" ht="10.5" customHeight="1">
      <c r="B168" s="134"/>
      <c r="C168" s="147"/>
      <c r="D168" s="218"/>
      <c r="E168" s="218"/>
      <c r="F168" s="218"/>
      <c r="G168" s="218"/>
      <c r="H168" s="218"/>
      <c r="I168" s="218"/>
      <c r="J168" s="218"/>
      <c r="K168" s="115"/>
      <c r="L168" s="115"/>
      <c r="Q168" s="125"/>
      <c r="R168" s="145"/>
    </row>
    <row r="169" spans="2:18" ht="15.75">
      <c r="B169" s="134"/>
      <c r="C169" s="147"/>
      <c r="D169" s="147" t="s">
        <v>29</v>
      </c>
      <c r="E169" s="147"/>
      <c r="F169" s="218"/>
      <c r="G169" s="218"/>
      <c r="H169" s="218"/>
      <c r="I169" s="218"/>
      <c r="J169" s="218"/>
      <c r="K169" s="703"/>
      <c r="Q169" s="125"/>
      <c r="R169" s="145"/>
    </row>
    <row r="170" spans="2:18" ht="10.5" customHeight="1">
      <c r="B170" s="134"/>
      <c r="C170" s="147"/>
      <c r="D170" s="218"/>
      <c r="E170" s="218"/>
      <c r="F170" s="218"/>
      <c r="G170" s="218"/>
      <c r="H170" s="218"/>
      <c r="I170" s="218"/>
      <c r="J170" s="218"/>
      <c r="K170" s="751"/>
      <c r="L170" s="218"/>
      <c r="Q170" s="125"/>
      <c r="R170" s="145"/>
    </row>
    <row r="171" spans="2:18" ht="15.75">
      <c r="B171" s="134"/>
      <c r="C171" s="147"/>
      <c r="D171" s="147" t="s">
        <v>56</v>
      </c>
      <c r="E171" s="147"/>
      <c r="F171" s="147"/>
      <c r="G171" s="147"/>
      <c r="H171" s="147"/>
      <c r="I171" s="147"/>
      <c r="J171" s="147"/>
      <c r="K171" s="703"/>
      <c r="Q171" s="125"/>
      <c r="R171" s="145"/>
    </row>
    <row r="172" spans="2:18" ht="10.5" customHeight="1">
      <c r="B172" s="134"/>
      <c r="C172" s="147"/>
      <c r="D172" s="147"/>
      <c r="E172" s="147"/>
      <c r="F172" s="147"/>
      <c r="G172" s="147"/>
      <c r="H172" s="147"/>
      <c r="I172" s="147"/>
      <c r="J172" s="147"/>
      <c r="K172" s="751"/>
      <c r="L172" s="218"/>
      <c r="Q172" s="125"/>
      <c r="R172" s="145"/>
    </row>
    <row r="173" spans="2:18" ht="15.75" customHeight="1">
      <c r="B173" s="134"/>
      <c r="C173" s="147"/>
      <c r="D173" s="147" t="s">
        <v>57</v>
      </c>
      <c r="E173" s="147"/>
      <c r="F173" s="147"/>
      <c r="G173" s="147"/>
      <c r="H173" s="147"/>
      <c r="I173" s="147"/>
      <c r="J173" s="147"/>
      <c r="K173" s="703"/>
      <c r="Q173" s="125"/>
      <c r="R173" s="145"/>
    </row>
    <row r="174" spans="2:18" ht="10.5" customHeight="1">
      <c r="B174" s="134"/>
      <c r="C174" s="147"/>
      <c r="D174" s="147"/>
      <c r="E174" s="147"/>
      <c r="F174" s="147"/>
      <c r="G174" s="147"/>
      <c r="H174" s="147"/>
      <c r="I174" s="147"/>
      <c r="J174" s="147"/>
      <c r="K174" s="751"/>
      <c r="L174" s="218"/>
      <c r="Q174" s="125"/>
      <c r="R174" s="145"/>
    </row>
    <row r="175" spans="2:18" ht="15.75">
      <c r="B175" s="134"/>
      <c r="C175" s="147"/>
      <c r="D175" s="147" t="s">
        <v>50</v>
      </c>
      <c r="E175" s="147"/>
      <c r="F175" s="147"/>
      <c r="G175" s="147"/>
      <c r="H175" s="147"/>
      <c r="I175" s="147"/>
      <c r="J175" s="147"/>
      <c r="K175" s="703"/>
      <c r="Q175" s="125"/>
      <c r="R175" s="145"/>
    </row>
    <row r="176" spans="2:18" ht="10.5" customHeight="1">
      <c r="B176" s="134"/>
      <c r="C176" s="147"/>
      <c r="D176" s="147"/>
      <c r="E176" s="147"/>
      <c r="F176" s="147"/>
      <c r="G176" s="147"/>
      <c r="H176" s="147"/>
      <c r="I176" s="147"/>
      <c r="J176" s="147"/>
      <c r="K176" s="751"/>
      <c r="L176" s="218"/>
      <c r="Q176" s="125"/>
      <c r="R176" s="145"/>
    </row>
    <row r="177" spans="2:18" ht="15.75">
      <c r="B177" s="134"/>
      <c r="C177" s="147"/>
      <c r="D177" s="147" t="s">
        <v>33</v>
      </c>
      <c r="E177" s="147"/>
      <c r="F177" s="147"/>
      <c r="G177" s="147"/>
      <c r="H177" s="147"/>
      <c r="I177" s="147"/>
      <c r="J177" s="147"/>
      <c r="K177" s="703"/>
      <c r="Q177" s="125"/>
      <c r="R177" s="145"/>
    </row>
    <row r="178" spans="2:18" ht="10.5" customHeight="1">
      <c r="B178" s="134"/>
      <c r="C178" s="147"/>
      <c r="D178" s="218"/>
      <c r="E178" s="218"/>
      <c r="F178" s="218"/>
      <c r="G178" s="218"/>
      <c r="H178" s="218"/>
      <c r="I178" s="218"/>
      <c r="J178" s="218"/>
      <c r="K178" s="704"/>
      <c r="L178" s="115"/>
      <c r="Q178" s="125"/>
      <c r="R178" s="145"/>
    </row>
    <row r="179" spans="2:18" ht="15.75">
      <c r="B179" s="134"/>
      <c r="C179" s="147"/>
      <c r="D179" s="147" t="s">
        <v>563</v>
      </c>
      <c r="E179" s="147"/>
      <c r="F179" s="147"/>
      <c r="G179" s="147"/>
      <c r="H179" s="147"/>
      <c r="I179" s="147"/>
      <c r="J179" s="147"/>
      <c r="K179" s="703"/>
      <c r="Q179" s="125"/>
      <c r="R179" s="145"/>
    </row>
    <row r="180" spans="2:17" s="145" customFormat="1" ht="10.5" customHeight="1">
      <c r="B180" s="200"/>
      <c r="C180" s="201"/>
      <c r="D180" s="201"/>
      <c r="E180" s="201"/>
      <c r="F180" s="201"/>
      <c r="G180" s="201"/>
      <c r="H180" s="201"/>
      <c r="I180" s="201"/>
      <c r="J180" s="201"/>
      <c r="K180" s="215"/>
      <c r="L180" s="215"/>
      <c r="M180" s="171"/>
      <c r="N180" s="171"/>
      <c r="O180" s="171"/>
      <c r="P180" s="171"/>
      <c r="Q180" s="172"/>
    </row>
    <row r="181" spans="2:18" ht="10.5" customHeight="1">
      <c r="B181" s="205"/>
      <c r="C181" s="206"/>
      <c r="D181" s="216"/>
      <c r="E181" s="216"/>
      <c r="F181" s="216"/>
      <c r="G181" s="216"/>
      <c r="H181" s="216"/>
      <c r="I181" s="216"/>
      <c r="J181" s="216"/>
      <c r="K181" s="216"/>
      <c r="L181" s="216"/>
      <c r="M181" s="155"/>
      <c r="N181" s="155"/>
      <c r="O181" s="155"/>
      <c r="P181" s="155"/>
      <c r="Q181" s="156"/>
      <c r="R181" s="145"/>
    </row>
    <row r="182" spans="2:18" ht="15.75" customHeight="1">
      <c r="B182" s="220" t="s">
        <v>246</v>
      </c>
      <c r="C182" s="131" t="s">
        <v>409</v>
      </c>
      <c r="F182" s="218"/>
      <c r="G182" s="218"/>
      <c r="H182" s="218"/>
      <c r="I182" s="218"/>
      <c r="J182" s="218"/>
      <c r="K182" s="218"/>
      <c r="L182" s="218"/>
      <c r="Q182" s="125"/>
      <c r="R182" s="145"/>
    </row>
    <row r="183" spans="2:18" ht="10.5" customHeight="1">
      <c r="B183" s="220"/>
      <c r="C183" s="131"/>
      <c r="F183" s="218"/>
      <c r="G183" s="218"/>
      <c r="H183" s="218"/>
      <c r="I183" s="218"/>
      <c r="J183" s="218"/>
      <c r="K183" s="218"/>
      <c r="L183" s="218"/>
      <c r="Q183" s="125"/>
      <c r="R183" s="145"/>
    </row>
    <row r="184" spans="2:24" ht="15.75" customHeight="1">
      <c r="B184" s="134"/>
      <c r="C184" s="221" t="s">
        <v>564</v>
      </c>
      <c r="D184" s="901" t="s">
        <v>565</v>
      </c>
      <c r="E184" s="901"/>
      <c r="F184" s="901"/>
      <c r="G184" s="901"/>
      <c r="H184" s="901"/>
      <c r="I184" s="901"/>
      <c r="J184" s="189"/>
      <c r="K184" s="218"/>
      <c r="L184" s="218"/>
      <c r="M184" s="703"/>
      <c r="N184" s="742"/>
      <c r="O184" s="704"/>
      <c r="P184" s="703"/>
      <c r="Q184" s="125"/>
      <c r="R184" s="145"/>
      <c r="T184" s="185">
        <v>100</v>
      </c>
      <c r="U184" s="116"/>
      <c r="V184" s="186">
        <f>IF(M184&lt;&gt;"",100,0)</f>
        <v>0</v>
      </c>
      <c r="X184" s="118" t="s">
        <v>408</v>
      </c>
    </row>
    <row r="185" spans="2:18" ht="10.5" customHeight="1">
      <c r="B185" s="134"/>
      <c r="C185" s="222"/>
      <c r="D185" s="147"/>
      <c r="E185" s="147"/>
      <c r="F185" s="218"/>
      <c r="G185" s="218"/>
      <c r="H185" s="218"/>
      <c r="I185" s="218"/>
      <c r="J185" s="218"/>
      <c r="K185" s="218"/>
      <c r="L185" s="218"/>
      <c r="Q185" s="125"/>
      <c r="R185" s="145"/>
    </row>
    <row r="186" spans="2:18" ht="15.75" customHeight="1">
      <c r="B186" s="134"/>
      <c r="C186" s="137" t="s">
        <v>410</v>
      </c>
      <c r="D186" s="850" t="s">
        <v>900</v>
      </c>
      <c r="E186" s="851"/>
      <c r="F186" s="851"/>
      <c r="G186" s="851"/>
      <c r="H186" s="851"/>
      <c r="I186" s="852"/>
      <c r="J186" s="184"/>
      <c r="K186" s="703"/>
      <c r="Q186" s="125"/>
      <c r="R186" s="145"/>
    </row>
    <row r="187" spans="2:18" ht="15.75" customHeight="1">
      <c r="B187" s="134"/>
      <c r="C187" s="187"/>
      <c r="D187" s="853"/>
      <c r="E187" s="854"/>
      <c r="F187" s="854"/>
      <c r="G187" s="854"/>
      <c r="H187" s="854"/>
      <c r="I187" s="855"/>
      <c r="J187" s="184"/>
      <c r="Q187" s="125"/>
      <c r="R187" s="145"/>
    </row>
    <row r="188" spans="2:18" ht="15.75" customHeight="1">
      <c r="B188" s="134"/>
      <c r="C188" s="187"/>
      <c r="D188" s="853"/>
      <c r="E188" s="854"/>
      <c r="F188" s="854"/>
      <c r="G188" s="854"/>
      <c r="H188" s="854"/>
      <c r="I188" s="855"/>
      <c r="J188" s="184"/>
      <c r="Q188" s="125"/>
      <c r="R188" s="145"/>
    </row>
    <row r="189" spans="2:18" ht="15.75" customHeight="1">
      <c r="B189" s="134"/>
      <c r="C189" s="187"/>
      <c r="D189" s="853"/>
      <c r="E189" s="854"/>
      <c r="F189" s="854"/>
      <c r="G189" s="854"/>
      <c r="H189" s="854"/>
      <c r="I189" s="855"/>
      <c r="J189" s="184"/>
      <c r="Q189" s="125"/>
      <c r="R189" s="145"/>
    </row>
    <row r="190" spans="2:18" ht="15.75" customHeight="1">
      <c r="B190" s="134"/>
      <c r="C190" s="187"/>
      <c r="D190" s="853"/>
      <c r="E190" s="854"/>
      <c r="F190" s="854"/>
      <c r="G190" s="854"/>
      <c r="H190" s="854"/>
      <c r="I190" s="855"/>
      <c r="J190" s="184"/>
      <c r="Q190" s="125"/>
      <c r="R190" s="145"/>
    </row>
    <row r="191" spans="2:18" ht="96.75" customHeight="1">
      <c r="B191" s="134"/>
      <c r="C191" s="187"/>
      <c r="D191" s="856"/>
      <c r="E191" s="857"/>
      <c r="F191" s="857"/>
      <c r="G191" s="857"/>
      <c r="H191" s="857"/>
      <c r="I191" s="858"/>
      <c r="J191" s="184"/>
      <c r="Q191" s="125"/>
      <c r="R191" s="145"/>
    </row>
    <row r="192" spans="2:18" ht="10.5" customHeight="1">
      <c r="B192" s="134"/>
      <c r="C192" s="223"/>
      <c r="D192" s="223"/>
      <c r="E192" s="223"/>
      <c r="F192" s="223"/>
      <c r="G192" s="223"/>
      <c r="H192" s="223"/>
      <c r="I192" s="223"/>
      <c r="J192" s="223"/>
      <c r="Q192" s="125"/>
      <c r="R192" s="145"/>
    </row>
    <row r="193" spans="2:18" ht="15.75" customHeight="1">
      <c r="B193" s="123"/>
      <c r="C193" s="212" t="s">
        <v>566</v>
      </c>
      <c r="D193" s="118" t="s">
        <v>372</v>
      </c>
      <c r="Q193" s="125"/>
      <c r="R193" s="145"/>
    </row>
    <row r="194" spans="2:18" ht="15.75" customHeight="1">
      <c r="B194" s="123"/>
      <c r="C194" s="211"/>
      <c r="D194" s="850" t="s">
        <v>901</v>
      </c>
      <c r="E194" s="851"/>
      <c r="F194" s="851"/>
      <c r="G194" s="851"/>
      <c r="H194" s="851"/>
      <c r="I194" s="852"/>
      <c r="J194" s="209"/>
      <c r="K194" s="141"/>
      <c r="L194" s="141"/>
      <c r="M194" s="703"/>
      <c r="N194" s="743"/>
      <c r="O194" s="743"/>
      <c r="P194" s="704"/>
      <c r="Q194" s="125"/>
      <c r="R194" s="145"/>
    </row>
    <row r="195" spans="2:18" ht="51.75" customHeight="1">
      <c r="B195" s="123"/>
      <c r="C195" s="211"/>
      <c r="D195" s="856"/>
      <c r="E195" s="857"/>
      <c r="F195" s="857"/>
      <c r="G195" s="857"/>
      <c r="H195" s="857"/>
      <c r="I195" s="858"/>
      <c r="J195" s="209"/>
      <c r="K195" s="141"/>
      <c r="L195" s="141"/>
      <c r="M195" s="751"/>
      <c r="N195" s="751"/>
      <c r="O195" s="751"/>
      <c r="P195" s="704"/>
      <c r="Q195" s="125"/>
      <c r="R195" s="145"/>
    </row>
    <row r="196" spans="2:18" ht="10.5" customHeight="1">
      <c r="B196" s="123"/>
      <c r="C196" s="124"/>
      <c r="D196" s="124"/>
      <c r="E196" s="124"/>
      <c r="F196" s="124"/>
      <c r="G196" s="124"/>
      <c r="H196" s="124"/>
      <c r="I196" s="124"/>
      <c r="J196" s="124"/>
      <c r="K196" s="124"/>
      <c r="L196" s="124"/>
      <c r="M196" s="704"/>
      <c r="N196" s="704"/>
      <c r="O196" s="704"/>
      <c r="P196" s="704"/>
      <c r="Q196" s="125"/>
      <c r="R196" s="145"/>
    </row>
    <row r="197" spans="2:22" ht="15.75" customHeight="1">
      <c r="B197" s="123"/>
      <c r="C197" s="211"/>
      <c r="D197" s="212" t="s">
        <v>567</v>
      </c>
      <c r="E197" s="880" t="s">
        <v>411</v>
      </c>
      <c r="F197" s="880"/>
      <c r="G197" s="880"/>
      <c r="H197" s="880"/>
      <c r="I197" s="880"/>
      <c r="J197" s="209"/>
      <c r="K197" s="141"/>
      <c r="L197" s="141"/>
      <c r="M197" s="703"/>
      <c r="N197" s="742"/>
      <c r="O197" s="704"/>
      <c r="P197" s="703"/>
      <c r="Q197" s="125"/>
      <c r="R197" s="145"/>
      <c r="T197" s="225">
        <f>IF($M$194&lt;&gt;"",0,100)</f>
        <v>100</v>
      </c>
      <c r="U197" s="116"/>
      <c r="V197" s="186">
        <f>IF(M197&lt;&gt;"",100,0)</f>
        <v>0</v>
      </c>
    </row>
    <row r="198" spans="2:18" ht="15.75" customHeight="1">
      <c r="B198" s="123"/>
      <c r="C198" s="211"/>
      <c r="D198" s="212"/>
      <c r="E198" s="880"/>
      <c r="F198" s="880"/>
      <c r="G198" s="880"/>
      <c r="H198" s="880"/>
      <c r="I198" s="880"/>
      <c r="J198" s="209"/>
      <c r="K198" s="141"/>
      <c r="L198" s="141"/>
      <c r="M198" s="751"/>
      <c r="N198" s="751"/>
      <c r="O198" s="751"/>
      <c r="P198" s="704"/>
      <c r="Q198" s="125"/>
      <c r="R198" s="145"/>
    </row>
    <row r="199" spans="2:18" ht="15" customHeight="1">
      <c r="B199" s="123"/>
      <c r="C199" s="124"/>
      <c r="D199" s="124"/>
      <c r="E199" s="850" t="s">
        <v>902</v>
      </c>
      <c r="F199" s="851"/>
      <c r="G199" s="851"/>
      <c r="H199" s="851"/>
      <c r="I199" s="852"/>
      <c r="J199" s="184"/>
      <c r="K199" s="141"/>
      <c r="L199" s="189"/>
      <c r="M199" s="704"/>
      <c r="N199" s="704"/>
      <c r="O199" s="704"/>
      <c r="P199" s="704"/>
      <c r="Q199" s="125"/>
      <c r="R199" s="145"/>
    </row>
    <row r="200" spans="2:18" ht="39" customHeight="1">
      <c r="B200" s="123"/>
      <c r="C200" s="124"/>
      <c r="D200" s="124"/>
      <c r="E200" s="856"/>
      <c r="F200" s="857"/>
      <c r="G200" s="857"/>
      <c r="H200" s="857"/>
      <c r="I200" s="858"/>
      <c r="J200" s="184"/>
      <c r="K200" s="141"/>
      <c r="L200" s="189"/>
      <c r="M200" s="704"/>
      <c r="N200" s="704"/>
      <c r="O200" s="704"/>
      <c r="P200" s="704"/>
      <c r="Q200" s="125"/>
      <c r="R200" s="145"/>
    </row>
    <row r="201" spans="2:18" ht="10.5" customHeight="1">
      <c r="B201" s="123"/>
      <c r="C201" s="124"/>
      <c r="D201" s="124"/>
      <c r="E201" s="124"/>
      <c r="F201" s="124"/>
      <c r="G201" s="124"/>
      <c r="H201" s="124"/>
      <c r="I201" s="124"/>
      <c r="J201" s="124"/>
      <c r="K201" s="124"/>
      <c r="L201" s="124"/>
      <c r="M201" s="704"/>
      <c r="N201" s="704"/>
      <c r="O201" s="704"/>
      <c r="P201" s="704"/>
      <c r="Q201" s="125"/>
      <c r="R201" s="145"/>
    </row>
    <row r="202" spans="2:24" ht="15.75" customHeight="1">
      <c r="B202" s="123"/>
      <c r="C202" s="124"/>
      <c r="D202" s="226" t="s">
        <v>568</v>
      </c>
      <c r="E202" s="880" t="s">
        <v>223</v>
      </c>
      <c r="F202" s="880"/>
      <c r="G202" s="880"/>
      <c r="H202" s="880"/>
      <c r="I202" s="880"/>
      <c r="J202" s="209"/>
      <c r="K202" s="124"/>
      <c r="L202" s="124"/>
      <c r="M202" s="746"/>
      <c r="N202" s="742"/>
      <c r="O202" s="704"/>
      <c r="P202" s="703"/>
      <c r="Q202" s="125"/>
      <c r="R202" s="145"/>
      <c r="T202" s="225">
        <f>IF($M$194&lt;&gt;"",0,100)</f>
        <v>100</v>
      </c>
      <c r="U202" s="116"/>
      <c r="V202" s="787" t="str">
        <f>IF(AND(I209&lt;&gt;"",I211&lt;&gt;"",I213&lt;&gt;"",I215&lt;&gt;"",I217&lt;&gt;"",I219&lt;&gt;"",I221&lt;&gt;"",I223&lt;&gt;""),"100","0")</f>
        <v>0</v>
      </c>
      <c r="W202" s="785" t="s">
        <v>925</v>
      </c>
      <c r="X202" s="239" t="s">
        <v>596</v>
      </c>
    </row>
    <row r="203" spans="2:18" ht="19.5" customHeight="1">
      <c r="B203" s="123"/>
      <c r="C203" s="124"/>
      <c r="D203" s="124"/>
      <c r="E203" s="880"/>
      <c r="F203" s="880"/>
      <c r="G203" s="880"/>
      <c r="H203" s="880"/>
      <c r="I203" s="880"/>
      <c r="J203" s="209"/>
      <c r="K203" s="124"/>
      <c r="L203" s="124"/>
      <c r="Q203" s="125"/>
      <c r="R203" s="145"/>
    </row>
    <row r="204" spans="2:18" ht="15" customHeight="1">
      <c r="B204" s="123"/>
      <c r="C204" s="124"/>
      <c r="D204" s="124"/>
      <c r="E204" s="850" t="s">
        <v>569</v>
      </c>
      <c r="F204" s="851"/>
      <c r="G204" s="851"/>
      <c r="H204" s="851"/>
      <c r="I204" s="852"/>
      <c r="J204" s="184"/>
      <c r="K204" s="187"/>
      <c r="L204" s="184"/>
      <c r="Q204" s="125"/>
      <c r="R204" s="145"/>
    </row>
    <row r="205" spans="2:18" ht="15" customHeight="1">
      <c r="B205" s="123"/>
      <c r="C205" s="124"/>
      <c r="D205" s="124"/>
      <c r="E205" s="853"/>
      <c r="F205" s="854"/>
      <c r="G205" s="854"/>
      <c r="H205" s="854"/>
      <c r="I205" s="855"/>
      <c r="J205" s="184"/>
      <c r="K205" s="187"/>
      <c r="L205" s="184"/>
      <c r="Q205" s="125"/>
      <c r="R205" s="145"/>
    </row>
    <row r="206" spans="2:18" ht="15" customHeight="1">
      <c r="B206" s="123"/>
      <c r="C206" s="124"/>
      <c r="D206" s="124"/>
      <c r="E206" s="853"/>
      <c r="F206" s="854"/>
      <c r="G206" s="854"/>
      <c r="H206" s="854"/>
      <c r="I206" s="855"/>
      <c r="J206" s="184"/>
      <c r="K206" s="187"/>
      <c r="L206" s="184"/>
      <c r="Q206" s="125"/>
      <c r="R206" s="145"/>
    </row>
    <row r="207" spans="2:18" ht="36.75" customHeight="1">
      <c r="B207" s="123"/>
      <c r="C207" s="124"/>
      <c r="D207" s="124"/>
      <c r="E207" s="856"/>
      <c r="F207" s="857"/>
      <c r="G207" s="857"/>
      <c r="H207" s="857"/>
      <c r="I207" s="858"/>
      <c r="J207" s="184"/>
      <c r="K207" s="187"/>
      <c r="L207" s="184"/>
      <c r="Q207" s="125"/>
      <c r="R207" s="145"/>
    </row>
    <row r="208" spans="2:18" ht="10.5" customHeight="1">
      <c r="B208" s="123"/>
      <c r="C208" s="124"/>
      <c r="D208" s="124"/>
      <c r="E208" s="184"/>
      <c r="F208" s="184"/>
      <c r="G208" s="184"/>
      <c r="H208" s="184"/>
      <c r="I208" s="184"/>
      <c r="J208" s="184"/>
      <c r="K208" s="184"/>
      <c r="L208" s="184"/>
      <c r="Q208" s="125"/>
      <c r="R208" s="145"/>
    </row>
    <row r="209" spans="2:18" ht="15.75" customHeight="1">
      <c r="B209" s="123"/>
      <c r="C209" s="124"/>
      <c r="D209" s="124"/>
      <c r="E209" s="147" t="s">
        <v>412</v>
      </c>
      <c r="F209" s="147"/>
      <c r="I209" s="752"/>
      <c r="J209" s="227"/>
      <c r="K209" s="124"/>
      <c r="L209" s="124"/>
      <c r="Q209" s="125"/>
      <c r="R209" s="145"/>
    </row>
    <row r="210" spans="2:18" ht="10.5" customHeight="1">
      <c r="B210" s="123"/>
      <c r="C210" s="124"/>
      <c r="D210" s="124"/>
      <c r="E210" s="147"/>
      <c r="F210" s="147"/>
      <c r="I210" s="741"/>
      <c r="J210" s="124"/>
      <c r="K210" s="124"/>
      <c r="L210" s="124"/>
      <c r="Q210" s="125"/>
      <c r="R210" s="145"/>
    </row>
    <row r="211" spans="2:18" ht="15.75" customHeight="1">
      <c r="B211" s="123"/>
      <c r="C211" s="124"/>
      <c r="D211" s="124"/>
      <c r="E211" s="147" t="s">
        <v>413</v>
      </c>
      <c r="F211" s="147"/>
      <c r="I211" s="752"/>
      <c r="J211" s="227"/>
      <c r="K211" s="124"/>
      <c r="L211" s="124"/>
      <c r="Q211" s="125"/>
      <c r="R211" s="145"/>
    </row>
    <row r="212" spans="2:18" ht="10.5" customHeight="1">
      <c r="B212" s="123"/>
      <c r="C212" s="124"/>
      <c r="D212" s="124"/>
      <c r="E212" s="147"/>
      <c r="F212" s="147"/>
      <c r="I212" s="741"/>
      <c r="J212" s="124"/>
      <c r="K212" s="124"/>
      <c r="L212" s="124"/>
      <c r="Q212" s="125"/>
      <c r="R212" s="145"/>
    </row>
    <row r="213" spans="2:18" ht="15.75" customHeight="1">
      <c r="B213" s="123"/>
      <c r="C213" s="124"/>
      <c r="D213" s="124"/>
      <c r="E213" s="147" t="s">
        <v>414</v>
      </c>
      <c r="F213" s="147"/>
      <c r="I213" s="752"/>
      <c r="J213" s="227"/>
      <c r="K213" s="124"/>
      <c r="L213" s="124"/>
      <c r="Q213" s="125"/>
      <c r="R213" s="145"/>
    </row>
    <row r="214" spans="2:18" ht="10.5" customHeight="1">
      <c r="B214" s="123"/>
      <c r="C214" s="124"/>
      <c r="D214" s="124"/>
      <c r="E214" s="147"/>
      <c r="F214" s="147"/>
      <c r="I214" s="741"/>
      <c r="J214" s="124"/>
      <c r="K214" s="124"/>
      <c r="L214" s="124"/>
      <c r="Q214" s="125"/>
      <c r="R214" s="145"/>
    </row>
    <row r="215" spans="2:18" ht="15.75" customHeight="1">
      <c r="B215" s="123"/>
      <c r="C215" s="124"/>
      <c r="D215" s="124"/>
      <c r="E215" s="147" t="s">
        <v>415</v>
      </c>
      <c r="F215" s="147"/>
      <c r="I215" s="752"/>
      <c r="J215" s="227"/>
      <c r="K215" s="124"/>
      <c r="L215" s="124"/>
      <c r="Q215" s="125"/>
      <c r="R215" s="145"/>
    </row>
    <row r="216" spans="2:18" ht="10.5" customHeight="1">
      <c r="B216" s="123"/>
      <c r="C216" s="124"/>
      <c r="D216" s="124"/>
      <c r="E216" s="147"/>
      <c r="F216" s="147"/>
      <c r="I216" s="741"/>
      <c r="J216" s="124"/>
      <c r="K216" s="124"/>
      <c r="L216" s="124"/>
      <c r="Q216" s="125"/>
      <c r="R216" s="145"/>
    </row>
    <row r="217" spans="2:18" ht="15.75" customHeight="1">
      <c r="B217" s="123"/>
      <c r="C217" s="124"/>
      <c r="D217" s="124"/>
      <c r="E217" s="147" t="s">
        <v>416</v>
      </c>
      <c r="F217" s="147"/>
      <c r="I217" s="752"/>
      <c r="J217" s="227"/>
      <c r="K217" s="124"/>
      <c r="L217" s="124"/>
      <c r="Q217" s="125"/>
      <c r="R217" s="145"/>
    </row>
    <row r="218" spans="2:18" ht="10.5" customHeight="1">
      <c r="B218" s="123"/>
      <c r="C218" s="124"/>
      <c r="D218" s="124"/>
      <c r="E218" s="124"/>
      <c r="F218" s="124"/>
      <c r="G218" s="147"/>
      <c r="H218" s="147"/>
      <c r="I218" s="741"/>
      <c r="J218" s="124"/>
      <c r="K218" s="124"/>
      <c r="L218" s="124"/>
      <c r="Q218" s="125"/>
      <c r="R218" s="145"/>
    </row>
    <row r="219" spans="2:18" ht="15.75" customHeight="1">
      <c r="B219" s="123"/>
      <c r="C219" s="124"/>
      <c r="D219" s="124"/>
      <c r="E219" s="147" t="s">
        <v>417</v>
      </c>
      <c r="F219" s="147"/>
      <c r="I219" s="752"/>
      <c r="J219" s="227"/>
      <c r="K219" s="124"/>
      <c r="L219" s="124"/>
      <c r="Q219" s="125"/>
      <c r="R219" s="145"/>
    </row>
    <row r="220" spans="2:18" ht="10.5" customHeight="1">
      <c r="B220" s="123"/>
      <c r="C220" s="124"/>
      <c r="D220" s="124"/>
      <c r="E220" s="147"/>
      <c r="F220" s="147"/>
      <c r="I220" s="741"/>
      <c r="J220" s="124"/>
      <c r="K220" s="124"/>
      <c r="L220" s="124"/>
      <c r="Q220" s="125"/>
      <c r="R220" s="145"/>
    </row>
    <row r="221" spans="2:18" ht="15.75" customHeight="1">
      <c r="B221" s="123"/>
      <c r="C221" s="124"/>
      <c r="D221" s="124"/>
      <c r="E221" s="147" t="s">
        <v>418</v>
      </c>
      <c r="F221" s="147"/>
      <c r="I221" s="752"/>
      <c r="J221" s="227"/>
      <c r="K221" s="124"/>
      <c r="L221" s="124"/>
      <c r="Q221" s="125"/>
      <c r="R221" s="145"/>
    </row>
    <row r="222" spans="2:18" ht="10.5" customHeight="1">
      <c r="B222" s="123"/>
      <c r="C222" s="124"/>
      <c r="D222" s="124"/>
      <c r="E222" s="147"/>
      <c r="F222" s="147"/>
      <c r="I222" s="741"/>
      <c r="J222" s="124"/>
      <c r="K222" s="124"/>
      <c r="L222" s="124"/>
      <c r="Q222" s="125"/>
      <c r="R222" s="145"/>
    </row>
    <row r="223" spans="2:18" ht="15.75" customHeight="1">
      <c r="B223" s="123"/>
      <c r="C223" s="124"/>
      <c r="D223" s="124"/>
      <c r="E223" s="147" t="s">
        <v>419</v>
      </c>
      <c r="F223" s="147"/>
      <c r="I223" s="752"/>
      <c r="J223" s="227"/>
      <c r="K223" s="124"/>
      <c r="L223" s="124"/>
      <c r="Q223" s="125"/>
      <c r="R223" s="145"/>
    </row>
    <row r="224" spans="2:18" ht="10.5" customHeight="1">
      <c r="B224" s="123"/>
      <c r="C224" s="124"/>
      <c r="D224" s="124"/>
      <c r="E224" s="124"/>
      <c r="F224" s="124"/>
      <c r="G224" s="124"/>
      <c r="H224" s="124"/>
      <c r="I224" s="124"/>
      <c r="J224" s="124"/>
      <c r="K224" s="124"/>
      <c r="L224" s="124"/>
      <c r="Q224" s="125"/>
      <c r="R224" s="145"/>
    </row>
    <row r="225" spans="2:18" ht="15.75">
      <c r="B225" s="134"/>
      <c r="C225" s="212" t="s">
        <v>570</v>
      </c>
      <c r="D225" s="118" t="s">
        <v>373</v>
      </c>
      <c r="Q225" s="125"/>
      <c r="R225" s="145"/>
    </row>
    <row r="226" spans="2:18" ht="10.5" customHeight="1">
      <c r="B226" s="123"/>
      <c r="C226" s="124"/>
      <c r="D226" s="124"/>
      <c r="E226" s="124"/>
      <c r="F226" s="124"/>
      <c r="G226" s="124"/>
      <c r="H226" s="124"/>
      <c r="I226" s="124"/>
      <c r="J226" s="124"/>
      <c r="K226" s="124"/>
      <c r="L226" s="124"/>
      <c r="Q226" s="125"/>
      <c r="R226" s="145"/>
    </row>
    <row r="227" spans="2:22" ht="15.75">
      <c r="B227" s="197"/>
      <c r="D227" s="226" t="s">
        <v>571</v>
      </c>
      <c r="E227" s="118" t="s">
        <v>225</v>
      </c>
      <c r="M227" s="703"/>
      <c r="N227" s="742"/>
      <c r="O227" s="704"/>
      <c r="P227" s="703"/>
      <c r="Q227" s="125"/>
      <c r="R227" s="145"/>
      <c r="T227" s="225">
        <f>IF($M$194&lt;&gt;"",0,100)</f>
        <v>100</v>
      </c>
      <c r="U227" s="116"/>
      <c r="V227" s="186">
        <f>IF(M227&lt;&gt;"",100,0)</f>
        <v>0</v>
      </c>
    </row>
    <row r="228" spans="2:18" ht="10.5" customHeight="1">
      <c r="B228" s="123"/>
      <c r="C228" s="124"/>
      <c r="D228" s="124"/>
      <c r="E228" s="124"/>
      <c r="F228" s="124"/>
      <c r="G228" s="124"/>
      <c r="H228" s="124"/>
      <c r="I228" s="124"/>
      <c r="J228" s="124"/>
      <c r="K228" s="124"/>
      <c r="L228" s="124"/>
      <c r="M228" s="704"/>
      <c r="N228" s="704"/>
      <c r="O228" s="704"/>
      <c r="P228" s="704"/>
      <c r="Q228" s="125"/>
      <c r="R228" s="145"/>
    </row>
    <row r="229" spans="2:18" ht="15.75">
      <c r="B229" s="134"/>
      <c r="D229" s="137" t="s">
        <v>20</v>
      </c>
      <c r="E229" s="147" t="s">
        <v>572</v>
      </c>
      <c r="F229" s="147"/>
      <c r="I229" s="703"/>
      <c r="J229" s="145"/>
      <c r="M229" s="704"/>
      <c r="N229" s="704"/>
      <c r="O229" s="704"/>
      <c r="P229" s="704"/>
      <c r="Q229" s="125"/>
      <c r="R229" s="145"/>
    </row>
    <row r="230" spans="2:18" ht="10.5" customHeight="1">
      <c r="B230" s="123"/>
      <c r="D230" s="137"/>
      <c r="G230" s="124"/>
      <c r="H230" s="124"/>
      <c r="I230" s="704"/>
      <c r="J230" s="124"/>
      <c r="K230" s="124"/>
      <c r="L230" s="124"/>
      <c r="M230" s="704"/>
      <c r="N230" s="704"/>
      <c r="O230" s="704"/>
      <c r="P230" s="704"/>
      <c r="Q230" s="125"/>
      <c r="R230" s="145"/>
    </row>
    <row r="231" spans="2:18" ht="15.75">
      <c r="B231" s="134"/>
      <c r="D231" s="137" t="s">
        <v>20</v>
      </c>
      <c r="E231" s="147" t="s">
        <v>573</v>
      </c>
      <c r="F231" s="147"/>
      <c r="I231" s="703"/>
      <c r="J231" s="145"/>
      <c r="M231" s="743"/>
      <c r="N231" s="743"/>
      <c r="O231" s="743"/>
      <c r="P231" s="743"/>
      <c r="Q231" s="125"/>
      <c r="R231" s="145"/>
    </row>
    <row r="232" spans="2:18" ht="10.5" customHeight="1">
      <c r="B232" s="123"/>
      <c r="C232" s="138"/>
      <c r="D232" s="138"/>
      <c r="E232" s="138"/>
      <c r="F232" s="138"/>
      <c r="G232" s="138"/>
      <c r="H232" s="138"/>
      <c r="I232" s="743"/>
      <c r="J232" s="138"/>
      <c r="K232" s="138"/>
      <c r="L232" s="138"/>
      <c r="M232" s="743"/>
      <c r="N232" s="743"/>
      <c r="O232" s="743"/>
      <c r="P232" s="743"/>
      <c r="Q232" s="125"/>
      <c r="R232" s="145"/>
    </row>
    <row r="233" spans="2:18" ht="10.5" customHeight="1">
      <c r="B233" s="123"/>
      <c r="C233" s="138"/>
      <c r="D233" s="138"/>
      <c r="E233" s="138"/>
      <c r="F233" s="138"/>
      <c r="G233" s="138"/>
      <c r="H233" s="138"/>
      <c r="I233" s="743"/>
      <c r="J233" s="138"/>
      <c r="K233" s="138"/>
      <c r="L233" s="138"/>
      <c r="M233" s="749"/>
      <c r="N233" s="743"/>
      <c r="O233" s="743"/>
      <c r="P233" s="749"/>
      <c r="Q233" s="125"/>
      <c r="R233" s="145"/>
    </row>
    <row r="234" spans="2:22" ht="15.75">
      <c r="B234" s="197"/>
      <c r="D234" s="226" t="s">
        <v>574</v>
      </c>
      <c r="E234" s="118" t="s">
        <v>226</v>
      </c>
      <c r="I234" s="704"/>
      <c r="M234" s="753"/>
      <c r="N234" s="742"/>
      <c r="O234" s="704"/>
      <c r="P234" s="753"/>
      <c r="Q234" s="125"/>
      <c r="R234" s="145"/>
      <c r="T234" s="225">
        <f>IF($M$194&lt;&gt;"",0,100)</f>
        <v>100</v>
      </c>
      <c r="U234" s="116"/>
      <c r="V234" s="186">
        <f>IF(M234&lt;&gt;"",100,0)</f>
        <v>0</v>
      </c>
    </row>
    <row r="235" spans="2:18" ht="10.5" customHeight="1">
      <c r="B235" s="123"/>
      <c r="D235" s="124"/>
      <c r="E235" s="124"/>
      <c r="F235" s="124"/>
      <c r="G235" s="124"/>
      <c r="H235" s="124"/>
      <c r="I235" s="704"/>
      <c r="J235" s="124"/>
      <c r="K235" s="124"/>
      <c r="L235" s="124"/>
      <c r="Q235" s="125"/>
      <c r="R235" s="145"/>
    </row>
    <row r="236" spans="2:18" ht="15.75">
      <c r="B236" s="134"/>
      <c r="D236" s="137" t="s">
        <v>20</v>
      </c>
      <c r="E236" s="147" t="s">
        <v>227</v>
      </c>
      <c r="F236" s="147"/>
      <c r="I236" s="703"/>
      <c r="J236" s="145"/>
      <c r="Q236" s="125"/>
      <c r="R236" s="145"/>
    </row>
    <row r="237" spans="2:18" ht="10.5" customHeight="1">
      <c r="B237" s="123"/>
      <c r="D237" s="137"/>
      <c r="G237" s="124"/>
      <c r="H237" s="124"/>
      <c r="I237" s="704"/>
      <c r="J237" s="124"/>
      <c r="K237" s="124"/>
      <c r="L237" s="124"/>
      <c r="Q237" s="125"/>
      <c r="R237" s="145"/>
    </row>
    <row r="238" spans="2:18" ht="15.75">
      <c r="B238" s="134"/>
      <c r="D238" s="137" t="s">
        <v>20</v>
      </c>
      <c r="E238" s="118" t="s">
        <v>228</v>
      </c>
      <c r="I238" s="703"/>
      <c r="J238" s="145"/>
      <c r="Q238" s="125"/>
      <c r="R238" s="145"/>
    </row>
    <row r="239" spans="2:18" ht="10.5" customHeight="1">
      <c r="B239" s="123"/>
      <c r="D239" s="137"/>
      <c r="G239" s="124"/>
      <c r="H239" s="124"/>
      <c r="I239" s="704"/>
      <c r="J239" s="124"/>
      <c r="K239" s="124"/>
      <c r="L239" s="124"/>
      <c r="Q239" s="125"/>
      <c r="R239" s="145"/>
    </row>
    <row r="240" spans="2:18" ht="15.75">
      <c r="B240" s="126"/>
      <c r="D240" s="137" t="s">
        <v>20</v>
      </c>
      <c r="E240" s="118" t="s">
        <v>229</v>
      </c>
      <c r="I240" s="703"/>
      <c r="J240" s="145"/>
      <c r="Q240" s="125"/>
      <c r="R240" s="145"/>
    </row>
    <row r="241" spans="2:18" ht="10.5" customHeight="1">
      <c r="B241" s="123"/>
      <c r="D241" s="137"/>
      <c r="G241" s="124"/>
      <c r="H241" s="124"/>
      <c r="I241" s="704"/>
      <c r="J241" s="124"/>
      <c r="K241" s="124"/>
      <c r="L241" s="124"/>
      <c r="Q241" s="125"/>
      <c r="R241" s="145"/>
    </row>
    <row r="242" spans="2:18" ht="15.75">
      <c r="B242" s="134"/>
      <c r="D242" s="137" t="s">
        <v>20</v>
      </c>
      <c r="E242" s="118" t="s">
        <v>230</v>
      </c>
      <c r="I242" s="703"/>
      <c r="J242" s="145"/>
      <c r="Q242" s="125"/>
      <c r="R242" s="145"/>
    </row>
    <row r="243" spans="2:18" ht="10.5" customHeight="1">
      <c r="B243" s="134"/>
      <c r="C243" s="145"/>
      <c r="D243" s="144"/>
      <c r="E243" s="145"/>
      <c r="F243" s="145"/>
      <c r="G243" s="145"/>
      <c r="H243" s="145"/>
      <c r="I243" s="145"/>
      <c r="J243" s="145"/>
      <c r="K243" s="145"/>
      <c r="L243" s="145"/>
      <c r="M243" s="138"/>
      <c r="N243" s="138"/>
      <c r="O243" s="138"/>
      <c r="P243" s="138"/>
      <c r="Q243" s="125"/>
      <c r="R243" s="145"/>
    </row>
    <row r="244" spans="2:18" ht="10.5" customHeight="1">
      <c r="B244" s="134"/>
      <c r="C244" s="138"/>
      <c r="D244" s="138"/>
      <c r="E244" s="138"/>
      <c r="F244" s="138"/>
      <c r="G244" s="138"/>
      <c r="H244" s="138"/>
      <c r="I244" s="138"/>
      <c r="J244" s="138"/>
      <c r="K244" s="138"/>
      <c r="L244" s="138"/>
      <c r="M244" s="138"/>
      <c r="N244" s="138"/>
      <c r="O244" s="138"/>
      <c r="P244" s="138"/>
      <c r="Q244" s="125"/>
      <c r="R244" s="145"/>
    </row>
    <row r="245" spans="2:22" ht="15.75" customHeight="1">
      <c r="B245" s="134"/>
      <c r="D245" s="226" t="s">
        <v>575</v>
      </c>
      <c r="E245" s="118" t="s">
        <v>231</v>
      </c>
      <c r="M245" s="703"/>
      <c r="N245" s="742"/>
      <c r="O245" s="704"/>
      <c r="P245" s="703"/>
      <c r="Q245" s="125"/>
      <c r="R245" s="145"/>
      <c r="T245" s="225">
        <f>IF($M$194&lt;&gt;"",0,100)</f>
        <v>100</v>
      </c>
      <c r="U245" s="116"/>
      <c r="V245" s="186">
        <f>IF(M245&lt;&gt;"",100,0)</f>
        <v>0</v>
      </c>
    </row>
    <row r="246" spans="2:18" ht="10.5" customHeight="1">
      <c r="B246" s="123"/>
      <c r="D246" s="124"/>
      <c r="E246" s="124"/>
      <c r="F246" s="124"/>
      <c r="G246" s="124"/>
      <c r="H246" s="124"/>
      <c r="I246" s="124"/>
      <c r="J246" s="124"/>
      <c r="K246" s="124"/>
      <c r="L246" s="124"/>
      <c r="Q246" s="125"/>
      <c r="R246" s="145"/>
    </row>
    <row r="247" spans="2:18" ht="15.75">
      <c r="B247" s="134"/>
      <c r="D247" s="137" t="s">
        <v>20</v>
      </c>
      <c r="E247" s="118" t="s">
        <v>232</v>
      </c>
      <c r="I247" s="703"/>
      <c r="J247" s="145"/>
      <c r="Q247" s="125"/>
      <c r="R247" s="145"/>
    </row>
    <row r="248" spans="2:18" ht="10.5" customHeight="1">
      <c r="B248" s="123"/>
      <c r="D248" s="137"/>
      <c r="E248" s="124"/>
      <c r="F248" s="124"/>
      <c r="I248" s="704"/>
      <c r="J248" s="124"/>
      <c r="K248" s="124"/>
      <c r="L248" s="124"/>
      <c r="Q248" s="125"/>
      <c r="R248" s="145"/>
    </row>
    <row r="249" spans="2:18" ht="15.75">
      <c r="B249" s="134"/>
      <c r="D249" s="137" t="s">
        <v>20</v>
      </c>
      <c r="E249" s="147" t="s">
        <v>233</v>
      </c>
      <c r="F249" s="147"/>
      <c r="I249" s="703"/>
      <c r="J249" s="145"/>
      <c r="Q249" s="125"/>
      <c r="R249" s="145"/>
    </row>
    <row r="250" spans="2:18" ht="10.5" customHeight="1">
      <c r="B250" s="123"/>
      <c r="D250" s="137"/>
      <c r="E250" s="124"/>
      <c r="F250" s="124"/>
      <c r="I250" s="704"/>
      <c r="J250" s="124"/>
      <c r="K250" s="124"/>
      <c r="L250" s="124"/>
      <c r="Q250" s="125"/>
      <c r="R250" s="145"/>
    </row>
    <row r="251" spans="2:18" ht="15.75">
      <c r="B251" s="134"/>
      <c r="D251" s="137" t="s">
        <v>20</v>
      </c>
      <c r="E251" s="147" t="s">
        <v>234</v>
      </c>
      <c r="F251" s="147"/>
      <c r="I251" s="703"/>
      <c r="J251" s="145"/>
      <c r="Q251" s="125"/>
      <c r="R251" s="145"/>
    </row>
    <row r="252" spans="2:18" ht="10.5" customHeight="1">
      <c r="B252" s="123"/>
      <c r="D252" s="137"/>
      <c r="E252" s="124"/>
      <c r="F252" s="124"/>
      <c r="I252" s="704"/>
      <c r="J252" s="124"/>
      <c r="K252" s="124"/>
      <c r="L252" s="124"/>
      <c r="Q252" s="125"/>
      <c r="R252" s="145"/>
    </row>
    <row r="253" spans="2:18" ht="15.75">
      <c r="B253" s="134"/>
      <c r="D253" s="137" t="s">
        <v>20</v>
      </c>
      <c r="E253" s="147" t="s">
        <v>235</v>
      </c>
      <c r="F253" s="147"/>
      <c r="I253" s="703"/>
      <c r="J253" s="145"/>
      <c r="Q253" s="125"/>
      <c r="R253" s="145"/>
    </row>
    <row r="254" spans="2:18" ht="10.5" customHeight="1">
      <c r="B254" s="123"/>
      <c r="D254" s="137"/>
      <c r="E254" s="124"/>
      <c r="F254" s="124"/>
      <c r="I254" s="704"/>
      <c r="J254" s="124"/>
      <c r="K254" s="124"/>
      <c r="L254" s="124"/>
      <c r="Q254" s="125"/>
      <c r="R254" s="145"/>
    </row>
    <row r="255" spans="2:18" ht="15.75">
      <c r="B255" s="134"/>
      <c r="D255" s="137" t="s">
        <v>20</v>
      </c>
      <c r="E255" s="147" t="s">
        <v>236</v>
      </c>
      <c r="F255" s="147"/>
      <c r="I255" s="703"/>
      <c r="J255" s="145"/>
      <c r="Q255" s="125"/>
      <c r="R255" s="145"/>
    </row>
    <row r="256" spans="2:18" ht="10.5" customHeight="1">
      <c r="B256" s="123"/>
      <c r="C256" s="124"/>
      <c r="D256" s="124"/>
      <c r="E256" s="124"/>
      <c r="F256" s="124"/>
      <c r="G256" s="124"/>
      <c r="H256" s="124"/>
      <c r="I256" s="124"/>
      <c r="J256" s="124"/>
      <c r="K256" s="124"/>
      <c r="L256" s="124"/>
      <c r="Q256" s="125"/>
      <c r="R256" s="145"/>
    </row>
    <row r="257" spans="2:22" ht="15.75">
      <c r="B257" s="134"/>
      <c r="D257" s="226" t="s">
        <v>576</v>
      </c>
      <c r="E257" s="118" t="s">
        <v>237</v>
      </c>
      <c r="G257" s="124"/>
      <c r="H257" s="124"/>
      <c r="M257" s="703"/>
      <c r="N257" s="742"/>
      <c r="O257" s="704"/>
      <c r="P257" s="703"/>
      <c r="Q257" s="125"/>
      <c r="R257" s="145"/>
      <c r="T257" s="225">
        <f>IF($M$194&lt;&gt;"",0,100)</f>
        <v>100</v>
      </c>
      <c r="U257" s="116"/>
      <c r="V257" s="186">
        <f>IF(M257&lt;&gt;"",100,0)</f>
        <v>0</v>
      </c>
    </row>
    <row r="258" spans="2:18" ht="10.5" customHeight="1">
      <c r="B258" s="123"/>
      <c r="D258" s="124"/>
      <c r="E258" s="124"/>
      <c r="F258" s="124"/>
      <c r="G258" s="124"/>
      <c r="H258" s="124"/>
      <c r="I258" s="124"/>
      <c r="J258" s="124"/>
      <c r="K258" s="124"/>
      <c r="L258" s="124"/>
      <c r="Q258" s="125"/>
      <c r="R258" s="145"/>
    </row>
    <row r="259" spans="2:18" ht="15.75">
      <c r="B259" s="134"/>
      <c r="D259" s="137" t="s">
        <v>20</v>
      </c>
      <c r="E259" s="147" t="s">
        <v>577</v>
      </c>
      <c r="F259" s="147"/>
      <c r="I259" s="703"/>
      <c r="J259" s="145"/>
      <c r="Q259" s="125"/>
      <c r="R259" s="145"/>
    </row>
    <row r="260" spans="2:18" ht="10.5" customHeight="1">
      <c r="B260" s="123"/>
      <c r="D260" s="137"/>
      <c r="E260" s="124"/>
      <c r="F260" s="124"/>
      <c r="I260" s="704"/>
      <c r="J260" s="124"/>
      <c r="K260" s="124"/>
      <c r="L260" s="124"/>
      <c r="Q260" s="125"/>
      <c r="R260" s="145"/>
    </row>
    <row r="261" spans="2:18" ht="15.75">
      <c r="B261" s="134"/>
      <c r="D261" s="137" t="s">
        <v>20</v>
      </c>
      <c r="E261" s="147" t="s">
        <v>578</v>
      </c>
      <c r="F261" s="147"/>
      <c r="I261" s="703"/>
      <c r="J261" s="145"/>
      <c r="Q261" s="125"/>
      <c r="R261" s="145"/>
    </row>
    <row r="262" spans="2:18" ht="10.5" customHeight="1">
      <c r="B262" s="134"/>
      <c r="D262" s="124"/>
      <c r="E262" s="124"/>
      <c r="F262" s="147"/>
      <c r="G262" s="147"/>
      <c r="H262" s="147"/>
      <c r="Q262" s="125"/>
      <c r="R262" s="145"/>
    </row>
    <row r="263" spans="2:18" ht="10.5" customHeight="1">
      <c r="B263" s="134"/>
      <c r="C263" s="145"/>
      <c r="D263" s="138"/>
      <c r="E263" s="138"/>
      <c r="F263" s="199"/>
      <c r="G263" s="199"/>
      <c r="H263" s="199"/>
      <c r="I263" s="145"/>
      <c r="J263" s="145"/>
      <c r="K263" s="145"/>
      <c r="L263" s="145"/>
      <c r="M263" s="138"/>
      <c r="N263" s="138"/>
      <c r="O263" s="138"/>
      <c r="P263" s="138"/>
      <c r="Q263" s="125"/>
      <c r="R263" s="145"/>
    </row>
    <row r="264" spans="2:20" ht="15.75">
      <c r="B264" s="134"/>
      <c r="C264" s="229" t="s">
        <v>579</v>
      </c>
      <c r="D264" s="145"/>
      <c r="E264" s="145"/>
      <c r="F264" s="138"/>
      <c r="G264" s="138"/>
      <c r="H264" s="138"/>
      <c r="I264" s="145"/>
      <c r="J264" s="145"/>
      <c r="K264" s="145"/>
      <c r="L264" s="145"/>
      <c r="M264" s="138"/>
      <c r="N264" s="138"/>
      <c r="O264" s="138"/>
      <c r="P264" s="138"/>
      <c r="Q264" s="125"/>
      <c r="R264" s="145"/>
      <c r="T264" s="183" t="s">
        <v>580</v>
      </c>
    </row>
    <row r="265" spans="2:18" ht="10.5" customHeight="1">
      <c r="B265" s="123"/>
      <c r="C265" s="124"/>
      <c r="D265" s="124"/>
      <c r="E265" s="124"/>
      <c r="F265" s="124"/>
      <c r="G265" s="124"/>
      <c r="H265" s="124"/>
      <c r="I265" s="124"/>
      <c r="J265" s="124"/>
      <c r="K265" s="124"/>
      <c r="L265" s="124"/>
      <c r="Q265" s="125"/>
      <c r="R265" s="145"/>
    </row>
    <row r="266" spans="2:18" ht="15.75">
      <c r="B266" s="134"/>
      <c r="C266" s="118" t="s">
        <v>393</v>
      </c>
      <c r="D266" s="118" t="s">
        <v>238</v>
      </c>
      <c r="F266" s="124"/>
      <c r="G266" s="124"/>
      <c r="H266" s="124"/>
      <c r="M266" s="703"/>
      <c r="N266" s="742"/>
      <c r="O266" s="704"/>
      <c r="P266" s="703"/>
      <c r="Q266" s="125"/>
      <c r="R266" s="145"/>
    </row>
    <row r="267" spans="2:18" ht="10.5" customHeight="1">
      <c r="B267" s="123"/>
      <c r="C267" s="124"/>
      <c r="D267" s="124"/>
      <c r="E267" s="124"/>
      <c r="F267" s="124"/>
      <c r="G267" s="124"/>
      <c r="H267" s="124"/>
      <c r="I267" s="124"/>
      <c r="J267" s="124"/>
      <c r="K267" s="124"/>
      <c r="L267" s="124"/>
      <c r="M267" s="704"/>
      <c r="N267" s="704"/>
      <c r="O267" s="704"/>
      <c r="P267" s="704"/>
      <c r="Q267" s="125"/>
      <c r="R267" s="145"/>
    </row>
    <row r="268" spans="2:18" ht="15.75">
      <c r="B268" s="134"/>
      <c r="C268" s="142" t="s">
        <v>4</v>
      </c>
      <c r="D268" s="147" t="s">
        <v>239</v>
      </c>
      <c r="E268" s="147"/>
      <c r="M268" s="703"/>
      <c r="N268" s="742"/>
      <c r="O268" s="704"/>
      <c r="P268" s="703"/>
      <c r="Q268" s="125"/>
      <c r="R268" s="145"/>
    </row>
    <row r="269" spans="2:18" ht="10.5" customHeight="1">
      <c r="B269" s="123"/>
      <c r="D269" s="124"/>
      <c r="E269" s="124"/>
      <c r="I269" s="124"/>
      <c r="J269" s="124"/>
      <c r="K269" s="124"/>
      <c r="L269" s="124"/>
      <c r="M269" s="704"/>
      <c r="N269" s="704"/>
      <c r="O269" s="704"/>
      <c r="P269" s="704"/>
      <c r="Q269" s="125"/>
      <c r="R269" s="145"/>
    </row>
    <row r="270" spans="2:18" ht="15.75">
      <c r="B270" s="134"/>
      <c r="C270" s="142" t="s">
        <v>14</v>
      </c>
      <c r="D270" s="147" t="s">
        <v>240</v>
      </c>
      <c r="E270" s="147"/>
      <c r="M270" s="703"/>
      <c r="N270" s="742"/>
      <c r="O270" s="704"/>
      <c r="P270" s="703"/>
      <c r="Q270" s="125"/>
      <c r="R270" s="145"/>
    </row>
    <row r="271" spans="2:18" ht="10.5" customHeight="1">
      <c r="B271" s="123"/>
      <c r="D271" s="124"/>
      <c r="E271" s="124"/>
      <c r="I271" s="124"/>
      <c r="J271" s="124"/>
      <c r="K271" s="124"/>
      <c r="L271" s="124"/>
      <c r="M271" s="704"/>
      <c r="N271" s="704"/>
      <c r="O271" s="704"/>
      <c r="P271" s="704"/>
      <c r="Q271" s="125"/>
      <c r="R271" s="145"/>
    </row>
    <row r="272" spans="2:18" ht="15.75">
      <c r="B272" s="134"/>
      <c r="C272" s="142" t="s">
        <v>3</v>
      </c>
      <c r="D272" s="230" t="s">
        <v>241</v>
      </c>
      <c r="E272" s="230"/>
      <c r="M272" s="703"/>
      <c r="N272" s="742"/>
      <c r="O272" s="704"/>
      <c r="P272" s="703"/>
      <c r="Q272" s="125"/>
      <c r="R272" s="145"/>
    </row>
    <row r="273" spans="2:18" ht="10.5" customHeight="1">
      <c r="B273" s="123"/>
      <c r="C273" s="124"/>
      <c r="D273" s="124"/>
      <c r="E273" s="124"/>
      <c r="F273" s="124"/>
      <c r="G273" s="124"/>
      <c r="H273" s="124"/>
      <c r="I273" s="124"/>
      <c r="J273" s="124"/>
      <c r="K273" s="124"/>
      <c r="L273" s="124"/>
      <c r="M273" s="704"/>
      <c r="N273" s="704"/>
      <c r="O273" s="704"/>
      <c r="P273" s="704"/>
      <c r="Q273" s="125"/>
      <c r="R273" s="145"/>
    </row>
    <row r="274" spans="2:18" ht="15.75">
      <c r="B274" s="134"/>
      <c r="C274" s="137"/>
      <c r="D274" s="118" t="s">
        <v>420</v>
      </c>
      <c r="M274" s="703"/>
      <c r="N274" s="742"/>
      <c r="O274" s="704"/>
      <c r="P274" s="703"/>
      <c r="Q274" s="125"/>
      <c r="R274" s="145"/>
    </row>
    <row r="275" spans="2:18" ht="10.5" customHeight="1">
      <c r="B275" s="123"/>
      <c r="C275" s="124"/>
      <c r="D275" s="124"/>
      <c r="E275" s="124"/>
      <c r="F275" s="124"/>
      <c r="I275" s="124"/>
      <c r="J275" s="124"/>
      <c r="K275" s="124"/>
      <c r="L275" s="124"/>
      <c r="M275" s="704"/>
      <c r="N275" s="704"/>
      <c r="O275" s="704"/>
      <c r="P275" s="704"/>
      <c r="Q275" s="125"/>
      <c r="R275" s="145"/>
    </row>
    <row r="276" spans="2:18" ht="15.75">
      <c r="B276" s="134"/>
      <c r="C276" s="147"/>
      <c r="D276" s="118" t="s">
        <v>421</v>
      </c>
      <c r="M276" s="703"/>
      <c r="N276" s="742"/>
      <c r="O276" s="704"/>
      <c r="P276" s="703"/>
      <c r="Q276" s="125"/>
      <c r="R276" s="145"/>
    </row>
    <row r="277" spans="2:18" ht="10.5" customHeight="1">
      <c r="B277" s="123"/>
      <c r="C277" s="124"/>
      <c r="D277" s="124"/>
      <c r="E277" s="124"/>
      <c r="F277" s="124"/>
      <c r="G277" s="124"/>
      <c r="H277" s="124"/>
      <c r="I277" s="124"/>
      <c r="J277" s="124"/>
      <c r="K277" s="124"/>
      <c r="L277" s="124"/>
      <c r="M277" s="704"/>
      <c r="N277" s="704"/>
      <c r="O277" s="704"/>
      <c r="P277" s="704"/>
      <c r="Q277" s="125"/>
      <c r="R277" s="145"/>
    </row>
    <row r="278" spans="2:18" ht="15.75">
      <c r="B278" s="134"/>
      <c r="C278" s="118" t="s">
        <v>399</v>
      </c>
      <c r="D278" s="147" t="s">
        <v>581</v>
      </c>
      <c r="E278" s="147"/>
      <c r="M278" s="703"/>
      <c r="N278" s="742"/>
      <c r="O278" s="704"/>
      <c r="P278" s="703"/>
      <c r="Q278" s="125"/>
      <c r="R278" s="145"/>
    </row>
    <row r="279" spans="2:18" ht="10.5" customHeight="1">
      <c r="B279" s="123"/>
      <c r="C279" s="124"/>
      <c r="D279" s="124"/>
      <c r="E279" s="124"/>
      <c r="F279" s="124"/>
      <c r="G279" s="124"/>
      <c r="H279" s="124"/>
      <c r="I279" s="124"/>
      <c r="J279" s="124"/>
      <c r="K279" s="124"/>
      <c r="L279" s="124"/>
      <c r="M279" s="704"/>
      <c r="N279" s="704"/>
      <c r="O279" s="704"/>
      <c r="P279" s="704"/>
      <c r="Q279" s="125"/>
      <c r="R279" s="145"/>
    </row>
    <row r="280" spans="2:18" ht="15.75">
      <c r="B280" s="134"/>
      <c r="C280" s="142" t="s">
        <v>4</v>
      </c>
      <c r="D280" s="118" t="s">
        <v>242</v>
      </c>
      <c r="M280" s="703"/>
      <c r="N280" s="742"/>
      <c r="O280" s="704"/>
      <c r="P280" s="703"/>
      <c r="Q280" s="125"/>
      <c r="R280" s="145"/>
    </row>
    <row r="281" spans="2:18" ht="10.5" customHeight="1">
      <c r="B281" s="123"/>
      <c r="C281" s="124"/>
      <c r="F281" s="124"/>
      <c r="G281" s="124"/>
      <c r="H281" s="124"/>
      <c r="I281" s="124"/>
      <c r="J281" s="124"/>
      <c r="K281" s="124"/>
      <c r="L281" s="124"/>
      <c r="M281" s="704"/>
      <c r="N281" s="704"/>
      <c r="O281" s="704"/>
      <c r="P281" s="704"/>
      <c r="Q281" s="125"/>
      <c r="R281" s="145"/>
    </row>
    <row r="282" spans="2:18" ht="15.75" customHeight="1">
      <c r="B282" s="134"/>
      <c r="C282" s="142" t="s">
        <v>14</v>
      </c>
      <c r="D282" s="903" t="s">
        <v>243</v>
      </c>
      <c r="E282" s="903"/>
      <c r="F282" s="903"/>
      <c r="G282" s="903"/>
      <c r="H282" s="218"/>
      <c r="M282" s="703"/>
      <c r="N282" s="742"/>
      <c r="O282" s="704"/>
      <c r="P282" s="703"/>
      <c r="Q282" s="125"/>
      <c r="R282" s="145"/>
    </row>
    <row r="283" spans="2:18" ht="15.75">
      <c r="B283" s="134"/>
      <c r="C283" s="147"/>
      <c r="D283" s="903"/>
      <c r="E283" s="903"/>
      <c r="F283" s="903"/>
      <c r="G283" s="903"/>
      <c r="H283" s="218"/>
      <c r="M283" s="704"/>
      <c r="N283" s="704"/>
      <c r="O283" s="704"/>
      <c r="P283" s="704"/>
      <c r="Q283" s="125"/>
      <c r="R283" s="145"/>
    </row>
    <row r="284" spans="2:18" ht="10.5" customHeight="1">
      <c r="B284" s="123"/>
      <c r="C284" s="124"/>
      <c r="D284" s="124"/>
      <c r="E284" s="124"/>
      <c r="F284" s="124"/>
      <c r="G284" s="124"/>
      <c r="H284" s="124"/>
      <c r="I284" s="124"/>
      <c r="J284" s="124"/>
      <c r="K284" s="124"/>
      <c r="L284" s="124"/>
      <c r="M284" s="704"/>
      <c r="N284" s="704"/>
      <c r="O284" s="704"/>
      <c r="P284" s="704"/>
      <c r="Q284" s="125"/>
      <c r="R284" s="145"/>
    </row>
    <row r="285" spans="2:18" ht="15.75">
      <c r="B285" s="134"/>
      <c r="C285" s="142" t="s">
        <v>3</v>
      </c>
      <c r="D285" s="118" t="s">
        <v>244</v>
      </c>
      <c r="M285" s="703"/>
      <c r="N285" s="742"/>
      <c r="O285" s="704"/>
      <c r="P285" s="703"/>
      <c r="Q285" s="125"/>
      <c r="R285" s="145"/>
    </row>
    <row r="286" spans="2:18" ht="10.5" customHeight="1">
      <c r="B286" s="123"/>
      <c r="C286" s="124"/>
      <c r="D286" s="124"/>
      <c r="E286" s="124"/>
      <c r="F286" s="124"/>
      <c r="G286" s="124"/>
      <c r="H286" s="124"/>
      <c r="I286" s="124"/>
      <c r="J286" s="124"/>
      <c r="K286" s="124"/>
      <c r="L286" s="124"/>
      <c r="M286" s="704"/>
      <c r="N286" s="704"/>
      <c r="O286" s="704"/>
      <c r="P286" s="704"/>
      <c r="Q286" s="125"/>
      <c r="R286" s="145"/>
    </row>
    <row r="287" spans="2:18" ht="15.75">
      <c r="B287" s="134"/>
      <c r="C287" s="147"/>
      <c r="D287" s="118" t="s">
        <v>422</v>
      </c>
      <c r="M287" s="703"/>
      <c r="N287" s="742"/>
      <c r="O287" s="704"/>
      <c r="P287" s="703"/>
      <c r="Q287" s="125"/>
      <c r="R287" s="145"/>
    </row>
    <row r="288" spans="2:18" ht="10.5" customHeight="1">
      <c r="B288" s="123"/>
      <c r="C288" s="124"/>
      <c r="D288" s="124"/>
      <c r="E288" s="124"/>
      <c r="F288" s="124"/>
      <c r="G288" s="124"/>
      <c r="H288" s="124"/>
      <c r="I288" s="124"/>
      <c r="J288" s="124"/>
      <c r="K288" s="124"/>
      <c r="L288" s="124"/>
      <c r="M288" s="704"/>
      <c r="N288" s="704"/>
      <c r="O288" s="704"/>
      <c r="P288" s="704"/>
      <c r="Q288" s="125"/>
      <c r="R288" s="145"/>
    </row>
    <row r="289" spans="2:18" ht="15.75" customHeight="1">
      <c r="B289" s="134"/>
      <c r="C289" s="147"/>
      <c r="D289" s="118" t="s">
        <v>423</v>
      </c>
      <c r="G289" s="231"/>
      <c r="H289" s="231"/>
      <c r="M289" s="703"/>
      <c r="N289" s="742"/>
      <c r="O289" s="704"/>
      <c r="P289" s="703"/>
      <c r="Q289" s="125"/>
      <c r="R289" s="145"/>
    </row>
    <row r="290" spans="2:18" ht="15.75">
      <c r="B290" s="134"/>
      <c r="C290" s="147"/>
      <c r="D290" s="147" t="s">
        <v>582</v>
      </c>
      <c r="E290" s="147"/>
      <c r="F290" s="231"/>
      <c r="G290" s="231"/>
      <c r="H290" s="231"/>
      <c r="M290" s="704"/>
      <c r="N290" s="704"/>
      <c r="O290" s="704"/>
      <c r="P290" s="704"/>
      <c r="Q290" s="125"/>
      <c r="R290" s="145"/>
    </row>
    <row r="291" spans="2:18" ht="10.5" customHeight="1">
      <c r="B291" s="123"/>
      <c r="C291" s="124"/>
      <c r="D291" s="124"/>
      <c r="E291" s="124"/>
      <c r="F291" s="124"/>
      <c r="G291" s="124"/>
      <c r="H291" s="124"/>
      <c r="I291" s="124"/>
      <c r="J291" s="124"/>
      <c r="K291" s="124"/>
      <c r="L291" s="124"/>
      <c r="M291" s="704"/>
      <c r="N291" s="704"/>
      <c r="O291" s="704"/>
      <c r="P291" s="704"/>
      <c r="Q291" s="125"/>
      <c r="R291" s="145"/>
    </row>
    <row r="292" spans="2:18" ht="15.75">
      <c r="B292" s="134"/>
      <c r="C292" s="147"/>
      <c r="D292" s="118" t="s">
        <v>424</v>
      </c>
      <c r="M292" s="703"/>
      <c r="N292" s="742"/>
      <c r="O292" s="704"/>
      <c r="P292" s="703"/>
      <c r="Q292" s="125"/>
      <c r="R292" s="145"/>
    </row>
    <row r="293" spans="2:18" ht="10.5" customHeight="1">
      <c r="B293" s="123"/>
      <c r="C293" s="124"/>
      <c r="G293" s="124"/>
      <c r="H293" s="124"/>
      <c r="I293" s="124"/>
      <c r="J293" s="124"/>
      <c r="K293" s="124"/>
      <c r="L293" s="124"/>
      <c r="M293" s="704"/>
      <c r="N293" s="704"/>
      <c r="O293" s="704"/>
      <c r="P293" s="704"/>
      <c r="Q293" s="125"/>
      <c r="R293" s="145"/>
    </row>
    <row r="294" spans="2:18" ht="15.75">
      <c r="B294" s="134"/>
      <c r="C294" s="147"/>
      <c r="D294" s="118" t="s">
        <v>425</v>
      </c>
      <c r="M294" s="703"/>
      <c r="N294" s="742"/>
      <c r="O294" s="704"/>
      <c r="P294" s="703"/>
      <c r="Q294" s="125"/>
      <c r="R294" s="145"/>
    </row>
    <row r="295" spans="2:18" ht="10.5" customHeight="1">
      <c r="B295" s="123"/>
      <c r="C295" s="124"/>
      <c r="D295" s="124"/>
      <c r="E295" s="124"/>
      <c r="G295" s="124"/>
      <c r="H295" s="124"/>
      <c r="I295" s="124"/>
      <c r="J295" s="124"/>
      <c r="K295" s="124"/>
      <c r="L295" s="124"/>
      <c r="M295" s="704"/>
      <c r="N295" s="704"/>
      <c r="O295" s="704"/>
      <c r="P295" s="704"/>
      <c r="Q295" s="125"/>
      <c r="R295" s="145"/>
    </row>
    <row r="296" spans="2:18" ht="15.75" customHeight="1">
      <c r="B296" s="134"/>
      <c r="C296" s="147"/>
      <c r="D296" s="118" t="s">
        <v>426</v>
      </c>
      <c r="G296" s="231"/>
      <c r="H296" s="231"/>
      <c r="M296" s="703"/>
      <c r="N296" s="742"/>
      <c r="O296" s="704"/>
      <c r="P296" s="703"/>
      <c r="Q296" s="125"/>
      <c r="R296" s="145"/>
    </row>
    <row r="297" spans="2:18" ht="15.75">
      <c r="B297" s="134"/>
      <c r="C297" s="147"/>
      <c r="D297" s="118" t="s">
        <v>427</v>
      </c>
      <c r="F297" s="231"/>
      <c r="G297" s="231"/>
      <c r="H297" s="231"/>
      <c r="M297" s="704"/>
      <c r="N297" s="704"/>
      <c r="O297" s="704"/>
      <c r="P297" s="704"/>
      <c r="Q297" s="125"/>
      <c r="R297" s="145"/>
    </row>
    <row r="298" spans="2:18" ht="10.5" customHeight="1">
      <c r="B298" s="123"/>
      <c r="C298" s="124"/>
      <c r="D298" s="124"/>
      <c r="E298" s="124"/>
      <c r="F298" s="232"/>
      <c r="G298" s="232"/>
      <c r="H298" s="232"/>
      <c r="I298" s="124"/>
      <c r="J298" s="124"/>
      <c r="K298" s="124"/>
      <c r="L298" s="124"/>
      <c r="M298" s="704"/>
      <c r="N298" s="704"/>
      <c r="O298" s="704"/>
      <c r="P298" s="704"/>
      <c r="Q298" s="125"/>
      <c r="R298" s="145"/>
    </row>
    <row r="299" spans="2:18" ht="15.75" customHeight="1">
      <c r="B299" s="134"/>
      <c r="C299" s="147"/>
      <c r="D299" s="118" t="s">
        <v>583</v>
      </c>
      <c r="G299" s="231"/>
      <c r="H299" s="231"/>
      <c r="M299" s="703"/>
      <c r="N299" s="742"/>
      <c r="O299" s="704"/>
      <c r="P299" s="703"/>
      <c r="Q299" s="125"/>
      <c r="R299" s="145"/>
    </row>
    <row r="300" spans="2:18" ht="15.75">
      <c r="B300" s="134"/>
      <c r="C300" s="147"/>
      <c r="D300" s="118" t="s">
        <v>428</v>
      </c>
      <c r="F300" s="231"/>
      <c r="G300" s="231"/>
      <c r="H300" s="231"/>
      <c r="M300" s="704"/>
      <c r="N300" s="704"/>
      <c r="O300" s="704"/>
      <c r="P300" s="704"/>
      <c r="Q300" s="125"/>
      <c r="R300" s="145"/>
    </row>
    <row r="301" spans="2:18" ht="10.5" customHeight="1">
      <c r="B301" s="123"/>
      <c r="C301" s="124"/>
      <c r="D301" s="124"/>
      <c r="E301" s="124"/>
      <c r="F301" s="232"/>
      <c r="G301" s="232"/>
      <c r="H301" s="232"/>
      <c r="I301" s="124"/>
      <c r="J301" s="124"/>
      <c r="K301" s="124"/>
      <c r="L301" s="124"/>
      <c r="M301" s="704"/>
      <c r="N301" s="704"/>
      <c r="O301" s="704"/>
      <c r="P301" s="704"/>
      <c r="Q301" s="125"/>
      <c r="R301" s="145"/>
    </row>
    <row r="302" spans="2:18" ht="15.75" customHeight="1">
      <c r="B302" s="134"/>
      <c r="C302" s="147"/>
      <c r="D302" s="118" t="s">
        <v>429</v>
      </c>
      <c r="M302" s="703"/>
      <c r="N302" s="742"/>
      <c r="O302" s="704"/>
      <c r="P302" s="703"/>
      <c r="Q302" s="125"/>
      <c r="R302" s="145"/>
    </row>
    <row r="303" spans="2:18" ht="15.75">
      <c r="B303" s="134"/>
      <c r="C303" s="147"/>
      <c r="D303" s="147" t="s">
        <v>430</v>
      </c>
      <c r="E303" s="147"/>
      <c r="M303" s="704"/>
      <c r="N303" s="704"/>
      <c r="O303" s="704"/>
      <c r="P303" s="704"/>
      <c r="Q303" s="125"/>
      <c r="R303" s="145"/>
    </row>
    <row r="304" spans="2:18" ht="10.5" customHeight="1">
      <c r="B304" s="123"/>
      <c r="C304" s="124"/>
      <c r="D304" s="124"/>
      <c r="E304" s="124"/>
      <c r="F304" s="124"/>
      <c r="G304" s="124"/>
      <c r="H304" s="124"/>
      <c r="I304" s="124"/>
      <c r="J304" s="124"/>
      <c r="K304" s="124"/>
      <c r="L304" s="124"/>
      <c r="M304" s="704"/>
      <c r="N304" s="704"/>
      <c r="O304" s="704"/>
      <c r="P304" s="704"/>
      <c r="Q304" s="125"/>
      <c r="R304" s="145"/>
    </row>
    <row r="305" spans="2:18" ht="15.75">
      <c r="B305" s="134"/>
      <c r="C305" s="118" t="s">
        <v>431</v>
      </c>
      <c r="D305" s="147" t="s">
        <v>245</v>
      </c>
      <c r="E305" s="147"/>
      <c r="F305" s="147"/>
      <c r="M305" s="703"/>
      <c r="N305" s="742"/>
      <c r="O305" s="704"/>
      <c r="P305" s="703"/>
      <c r="Q305" s="125"/>
      <c r="R305" s="145"/>
    </row>
    <row r="306" spans="2:18" ht="10.5" customHeight="1">
      <c r="B306" s="123"/>
      <c r="D306" s="124"/>
      <c r="E306" s="124"/>
      <c r="F306" s="124"/>
      <c r="G306" s="124"/>
      <c r="H306" s="124"/>
      <c r="I306" s="124"/>
      <c r="J306" s="124"/>
      <c r="K306" s="124"/>
      <c r="L306" s="124"/>
      <c r="M306" s="704"/>
      <c r="N306" s="704"/>
      <c r="O306" s="704"/>
      <c r="P306" s="704"/>
      <c r="Q306" s="125"/>
      <c r="R306" s="145"/>
    </row>
    <row r="307" spans="2:18" ht="15.75">
      <c r="B307" s="134"/>
      <c r="C307" s="118" t="s">
        <v>432</v>
      </c>
      <c r="D307" s="147" t="s">
        <v>247</v>
      </c>
      <c r="E307" s="147"/>
      <c r="M307" s="703"/>
      <c r="N307" s="742"/>
      <c r="O307" s="704"/>
      <c r="P307" s="703"/>
      <c r="Q307" s="125"/>
      <c r="R307" s="145"/>
    </row>
    <row r="308" spans="2:17" s="145" customFormat="1" ht="10.5" customHeight="1">
      <c r="B308" s="200"/>
      <c r="C308" s="215"/>
      <c r="D308" s="201"/>
      <c r="E308" s="201"/>
      <c r="F308" s="215"/>
      <c r="G308" s="215"/>
      <c r="H308" s="215"/>
      <c r="I308" s="215"/>
      <c r="J308" s="215"/>
      <c r="K308" s="215"/>
      <c r="L308" s="215"/>
      <c r="M308" s="171"/>
      <c r="N308" s="171"/>
      <c r="O308" s="171"/>
      <c r="P308" s="171"/>
      <c r="Q308" s="172"/>
    </row>
    <row r="309" spans="2:18" ht="10.5" customHeight="1">
      <c r="B309" s="205"/>
      <c r="C309" s="233"/>
      <c r="D309" s="233"/>
      <c r="E309" s="233"/>
      <c r="F309" s="233"/>
      <c r="G309" s="233"/>
      <c r="H309" s="233"/>
      <c r="I309" s="233"/>
      <c r="J309" s="233"/>
      <c r="K309" s="173"/>
      <c r="L309" s="173"/>
      <c r="M309" s="155"/>
      <c r="N309" s="155"/>
      <c r="O309" s="155"/>
      <c r="P309" s="155"/>
      <c r="Q309" s="156"/>
      <c r="R309" s="145"/>
    </row>
    <row r="310" spans="2:18" ht="15.75">
      <c r="B310" s="220" t="s">
        <v>334</v>
      </c>
      <c r="C310" s="131" t="s">
        <v>433</v>
      </c>
      <c r="D310" s="147"/>
      <c r="E310" s="147"/>
      <c r="F310" s="147"/>
      <c r="G310" s="147"/>
      <c r="H310" s="147"/>
      <c r="I310" s="147"/>
      <c r="J310" s="147"/>
      <c r="Q310" s="125"/>
      <c r="R310" s="145"/>
    </row>
    <row r="311" spans="2:18" ht="10.5" customHeight="1">
      <c r="B311" s="220"/>
      <c r="C311" s="131"/>
      <c r="D311" s="147"/>
      <c r="E311" s="147"/>
      <c r="F311" s="147"/>
      <c r="G311" s="147"/>
      <c r="H311" s="147"/>
      <c r="I311" s="147"/>
      <c r="J311" s="147"/>
      <c r="Q311" s="125"/>
      <c r="R311" s="145"/>
    </row>
    <row r="312" spans="2:18" ht="15.75" customHeight="1">
      <c r="B312" s="220"/>
      <c r="C312" s="137" t="s">
        <v>410</v>
      </c>
      <c r="D312" s="850" t="s">
        <v>889</v>
      </c>
      <c r="E312" s="851"/>
      <c r="F312" s="851"/>
      <c r="G312" s="851"/>
      <c r="H312" s="851"/>
      <c r="I312" s="852"/>
      <c r="J312" s="188"/>
      <c r="M312" s="703"/>
      <c r="N312" s="704"/>
      <c r="O312" s="704"/>
      <c r="P312" s="704"/>
      <c r="Q312" s="125"/>
      <c r="R312" s="145"/>
    </row>
    <row r="313" spans="2:18" ht="15.75" customHeight="1">
      <c r="B313" s="220"/>
      <c r="C313" s="137"/>
      <c r="D313" s="853"/>
      <c r="E313" s="854"/>
      <c r="F313" s="854"/>
      <c r="G313" s="854"/>
      <c r="H313" s="854"/>
      <c r="I313" s="855"/>
      <c r="J313" s="188"/>
      <c r="M313" s="704"/>
      <c r="N313" s="704"/>
      <c r="O313" s="704"/>
      <c r="P313" s="704"/>
      <c r="Q313" s="125"/>
      <c r="R313" s="145"/>
    </row>
    <row r="314" spans="2:18" ht="30.75" customHeight="1">
      <c r="B314" s="220"/>
      <c r="C314" s="137"/>
      <c r="D314" s="856"/>
      <c r="E314" s="857"/>
      <c r="F314" s="857"/>
      <c r="G314" s="857"/>
      <c r="H314" s="857"/>
      <c r="I314" s="858"/>
      <c r="J314" s="188"/>
      <c r="M314" s="704"/>
      <c r="N314" s="704"/>
      <c r="O314" s="704"/>
      <c r="P314" s="704"/>
      <c r="Q314" s="125"/>
      <c r="R314" s="145"/>
    </row>
    <row r="315" spans="2:18" ht="10.5" customHeight="1">
      <c r="B315" s="134"/>
      <c r="C315" s="147"/>
      <c r="D315" s="147"/>
      <c r="E315" s="147"/>
      <c r="F315" s="147"/>
      <c r="G315" s="147"/>
      <c r="H315" s="147"/>
      <c r="I315" s="147"/>
      <c r="J315" s="147"/>
      <c r="M315" s="704"/>
      <c r="N315" s="704"/>
      <c r="O315" s="704"/>
      <c r="P315" s="704"/>
      <c r="Q315" s="125"/>
      <c r="R315" s="145"/>
    </row>
    <row r="316" spans="2:22" ht="15.75">
      <c r="B316" s="134"/>
      <c r="C316" s="192" t="s">
        <v>357</v>
      </c>
      <c r="D316" s="118" t="s">
        <v>248</v>
      </c>
      <c r="M316" s="703"/>
      <c r="N316" s="742"/>
      <c r="O316" s="704"/>
      <c r="P316" s="703"/>
      <c r="Q316" s="125"/>
      <c r="R316" s="145"/>
      <c r="T316" s="185">
        <f>IF(M312&lt;&gt;"",0,100)</f>
        <v>100</v>
      </c>
      <c r="U316" s="116"/>
      <c r="V316" s="186">
        <f>IF(M316&lt;&gt;"",100,0)</f>
        <v>0</v>
      </c>
    </row>
    <row r="317" spans="2:21" ht="10.5" customHeight="1">
      <c r="B317" s="134"/>
      <c r="C317" s="192"/>
      <c r="Q317" s="125"/>
      <c r="R317" s="145"/>
      <c r="T317" s="124"/>
      <c r="U317" s="141"/>
    </row>
    <row r="318" spans="2:18" ht="15.75" customHeight="1">
      <c r="B318" s="134"/>
      <c r="D318" s="850" t="s">
        <v>890</v>
      </c>
      <c r="E318" s="851"/>
      <c r="F318" s="851"/>
      <c r="G318" s="851"/>
      <c r="H318" s="851"/>
      <c r="I318" s="852"/>
      <c r="J318" s="234"/>
      <c r="Q318" s="125"/>
      <c r="R318" s="145"/>
    </row>
    <row r="319" spans="2:18" ht="33" customHeight="1">
      <c r="B319" s="134"/>
      <c r="C319" s="235"/>
      <c r="D319" s="856"/>
      <c r="E319" s="857"/>
      <c r="F319" s="857"/>
      <c r="G319" s="857"/>
      <c r="H319" s="857"/>
      <c r="I319" s="858"/>
      <c r="J319" s="234"/>
      <c r="Q319" s="125"/>
      <c r="R319" s="145"/>
    </row>
    <row r="320" spans="2:18" ht="10.5" customHeight="1">
      <c r="B320" s="134"/>
      <c r="C320" s="137"/>
      <c r="Q320" s="125"/>
      <c r="R320" s="145"/>
    </row>
    <row r="321" spans="2:18" ht="15.75">
      <c r="B321" s="134"/>
      <c r="D321" s="137" t="s">
        <v>20</v>
      </c>
      <c r="E321" s="118" t="s">
        <v>249</v>
      </c>
      <c r="I321" s="703"/>
      <c r="J321" s="145"/>
      <c r="Q321" s="125"/>
      <c r="R321" s="145"/>
    </row>
    <row r="322" spans="2:18" ht="10.5" customHeight="1">
      <c r="B322" s="134"/>
      <c r="D322" s="137"/>
      <c r="I322" s="704"/>
      <c r="Q322" s="125"/>
      <c r="R322" s="145"/>
    </row>
    <row r="323" spans="2:18" ht="15.75">
      <c r="B323" s="134"/>
      <c r="D323" s="137" t="s">
        <v>20</v>
      </c>
      <c r="E323" s="118" t="s">
        <v>250</v>
      </c>
      <c r="I323" s="703"/>
      <c r="J323" s="145"/>
      <c r="Q323" s="125"/>
      <c r="R323" s="145"/>
    </row>
    <row r="324" spans="2:18" ht="10.5" customHeight="1">
      <c r="B324" s="134"/>
      <c r="D324" s="137"/>
      <c r="I324" s="704"/>
      <c r="Q324" s="125"/>
      <c r="R324" s="145"/>
    </row>
    <row r="325" spans="2:18" ht="15.75">
      <c r="B325" s="134"/>
      <c r="D325" s="137" t="s">
        <v>20</v>
      </c>
      <c r="E325" s="118" t="s">
        <v>251</v>
      </c>
      <c r="I325" s="703"/>
      <c r="J325" s="145"/>
      <c r="Q325" s="125"/>
      <c r="R325" s="145"/>
    </row>
    <row r="326" spans="2:18" ht="10.5" customHeight="1">
      <c r="B326" s="134"/>
      <c r="D326" s="137"/>
      <c r="I326" s="704"/>
      <c r="Q326" s="125"/>
      <c r="R326" s="145"/>
    </row>
    <row r="327" spans="2:18" ht="15.75">
      <c r="B327" s="134"/>
      <c r="D327" s="137" t="s">
        <v>20</v>
      </c>
      <c r="E327" s="118" t="s">
        <v>252</v>
      </c>
      <c r="I327" s="703"/>
      <c r="J327" s="145"/>
      <c r="Q327" s="125"/>
      <c r="R327" s="145"/>
    </row>
    <row r="328" spans="2:18" ht="10.5" customHeight="1">
      <c r="B328" s="134"/>
      <c r="D328" s="137"/>
      <c r="I328" s="704"/>
      <c r="Q328" s="125"/>
      <c r="R328" s="145"/>
    </row>
    <row r="329" spans="2:18" ht="15.75">
      <c r="B329" s="134"/>
      <c r="D329" s="137" t="s">
        <v>20</v>
      </c>
      <c r="E329" s="118" t="s">
        <v>253</v>
      </c>
      <c r="I329" s="703"/>
      <c r="J329" s="145"/>
      <c r="Q329" s="125"/>
      <c r="R329" s="145"/>
    </row>
    <row r="330" spans="2:18" ht="10.5" customHeight="1">
      <c r="B330" s="134"/>
      <c r="D330" s="137"/>
      <c r="I330" s="704"/>
      <c r="Q330" s="125"/>
      <c r="R330" s="145"/>
    </row>
    <row r="331" spans="2:18" ht="15.75">
      <c r="B331" s="134"/>
      <c r="D331" s="137" t="s">
        <v>20</v>
      </c>
      <c r="E331" s="118" t="s">
        <v>254</v>
      </c>
      <c r="I331" s="703"/>
      <c r="J331" s="145"/>
      <c r="Q331" s="125"/>
      <c r="R331" s="145"/>
    </row>
    <row r="332" spans="2:18" ht="10.5" customHeight="1">
      <c r="B332" s="134"/>
      <c r="D332" s="137"/>
      <c r="I332" s="704"/>
      <c r="Q332" s="125"/>
      <c r="R332" s="145"/>
    </row>
    <row r="333" spans="2:18" ht="15.75">
      <c r="B333" s="134"/>
      <c r="D333" s="137" t="s">
        <v>20</v>
      </c>
      <c r="E333" s="118" t="s">
        <v>374</v>
      </c>
      <c r="I333" s="703"/>
      <c r="J333" s="145"/>
      <c r="Q333" s="125"/>
      <c r="R333" s="145"/>
    </row>
    <row r="334" spans="2:18" ht="10.5" customHeight="1">
      <c r="B334" s="134"/>
      <c r="D334" s="137"/>
      <c r="Q334" s="125"/>
      <c r="R334" s="145"/>
    </row>
    <row r="335" spans="2:18" ht="15.75">
      <c r="B335" s="134"/>
      <c r="C335" s="192" t="s">
        <v>358</v>
      </c>
      <c r="D335" s="118" t="s">
        <v>584</v>
      </c>
      <c r="Q335" s="125"/>
      <c r="R335" s="145"/>
    </row>
    <row r="336" spans="2:18" ht="10.5" customHeight="1">
      <c r="B336" s="134"/>
      <c r="C336" s="137"/>
      <c r="Q336" s="125"/>
      <c r="R336" s="145"/>
    </row>
    <row r="337" spans="2:22" ht="15.75">
      <c r="B337" s="134"/>
      <c r="C337" s="192"/>
      <c r="D337" s="192" t="s">
        <v>585</v>
      </c>
      <c r="E337" s="118" t="s">
        <v>586</v>
      </c>
      <c r="M337" s="703"/>
      <c r="N337" s="742"/>
      <c r="O337" s="704"/>
      <c r="P337" s="703"/>
      <c r="Q337" s="125"/>
      <c r="R337" s="145"/>
      <c r="T337" s="185">
        <f>IF(M312&lt;&gt;"",0,100)</f>
        <v>100</v>
      </c>
      <c r="U337" s="116"/>
      <c r="V337" s="186">
        <f>IF(M337&lt;&gt;"",100,0)</f>
        <v>0</v>
      </c>
    </row>
    <row r="338" spans="2:18" ht="10.5" customHeight="1">
      <c r="B338" s="134"/>
      <c r="C338" s="137"/>
      <c r="M338" s="704"/>
      <c r="N338" s="704"/>
      <c r="O338" s="704"/>
      <c r="P338" s="704"/>
      <c r="Q338" s="125"/>
      <c r="R338" s="145"/>
    </row>
    <row r="339" spans="2:22" ht="15.75">
      <c r="B339" s="134"/>
      <c r="C339" s="192"/>
      <c r="D339" s="192" t="s">
        <v>587</v>
      </c>
      <c r="E339" s="118" t="s">
        <v>588</v>
      </c>
      <c r="M339" s="703"/>
      <c r="N339" s="742"/>
      <c r="O339" s="704"/>
      <c r="P339" s="703"/>
      <c r="Q339" s="125"/>
      <c r="R339" s="145"/>
      <c r="T339" s="185">
        <f>IF(M312&lt;&gt;"",0,100)</f>
        <v>100</v>
      </c>
      <c r="U339" s="116"/>
      <c r="V339" s="186">
        <f>IF(M339&lt;&gt;"",100,0)</f>
        <v>0</v>
      </c>
    </row>
    <row r="340" spans="2:18" ht="10.5" customHeight="1">
      <c r="B340" s="134"/>
      <c r="C340" s="137"/>
      <c r="M340" s="704"/>
      <c r="N340" s="704"/>
      <c r="O340" s="704"/>
      <c r="P340" s="704"/>
      <c r="Q340" s="125"/>
      <c r="R340" s="145"/>
    </row>
    <row r="341" spans="2:18" ht="15.75">
      <c r="B341" s="134"/>
      <c r="C341" s="192" t="s">
        <v>435</v>
      </c>
      <c r="D341" s="118" t="s">
        <v>255</v>
      </c>
      <c r="M341" s="704"/>
      <c r="N341" s="704"/>
      <c r="O341" s="704"/>
      <c r="P341" s="704"/>
      <c r="Q341" s="125"/>
      <c r="R341" s="145"/>
    </row>
    <row r="342" spans="2:18" ht="10.5" customHeight="1">
      <c r="B342" s="134"/>
      <c r="M342" s="704"/>
      <c r="N342" s="704"/>
      <c r="O342" s="704"/>
      <c r="P342" s="704"/>
      <c r="Q342" s="125"/>
      <c r="R342" s="145"/>
    </row>
    <row r="343" spans="2:22" ht="15.75">
      <c r="B343" s="134"/>
      <c r="C343" s="137"/>
      <c r="D343" s="192" t="s">
        <v>589</v>
      </c>
      <c r="E343" s="118" t="s">
        <v>590</v>
      </c>
      <c r="M343" s="703"/>
      <c r="N343" s="742"/>
      <c r="O343" s="704"/>
      <c r="P343" s="703"/>
      <c r="Q343" s="125"/>
      <c r="R343" s="145"/>
      <c r="T343" s="185">
        <f>IF(M312&lt;&gt;"",0,100)</f>
        <v>100</v>
      </c>
      <c r="U343" s="116"/>
      <c r="V343" s="186">
        <f>IF(M343&lt;&gt;"",100,0)</f>
        <v>0</v>
      </c>
    </row>
    <row r="344" spans="2:18" ht="10.5" customHeight="1">
      <c r="B344" s="134"/>
      <c r="C344" s="137"/>
      <c r="M344" s="704"/>
      <c r="N344" s="704"/>
      <c r="O344" s="704"/>
      <c r="P344" s="704"/>
      <c r="Q344" s="125"/>
      <c r="R344" s="145"/>
    </row>
    <row r="345" spans="2:22" ht="15.75">
      <c r="B345" s="134"/>
      <c r="C345" s="137"/>
      <c r="D345" s="192" t="s">
        <v>591</v>
      </c>
      <c r="E345" s="118" t="s">
        <v>592</v>
      </c>
      <c r="M345" s="703"/>
      <c r="N345" s="742"/>
      <c r="O345" s="704"/>
      <c r="P345" s="703"/>
      <c r="Q345" s="125"/>
      <c r="R345" s="145"/>
      <c r="T345" s="185">
        <f>IF(M312&lt;&gt;"",0,100)</f>
        <v>100</v>
      </c>
      <c r="U345" s="116"/>
      <c r="V345" s="186">
        <f>IF(M345&lt;&gt;"",100,0)</f>
        <v>0</v>
      </c>
    </row>
    <row r="346" spans="2:18" ht="9.75" customHeight="1">
      <c r="B346" s="134"/>
      <c r="C346" s="137"/>
      <c r="D346" s="137"/>
      <c r="E346" s="137"/>
      <c r="M346" s="704"/>
      <c r="N346" s="704"/>
      <c r="O346" s="704"/>
      <c r="P346" s="704"/>
      <c r="Q346" s="125"/>
      <c r="R346" s="145"/>
    </row>
    <row r="347" spans="2:22" ht="15.75">
      <c r="B347" s="134"/>
      <c r="C347" s="192" t="s">
        <v>434</v>
      </c>
      <c r="D347" s="147" t="s">
        <v>256</v>
      </c>
      <c r="E347" s="147"/>
      <c r="M347" s="703"/>
      <c r="N347" s="742"/>
      <c r="O347" s="704"/>
      <c r="P347" s="703"/>
      <c r="Q347" s="125"/>
      <c r="R347" s="145"/>
      <c r="T347" s="185">
        <f>IF(M312&lt;&gt;"",0,100)</f>
        <v>100</v>
      </c>
      <c r="U347" s="116"/>
      <c r="V347" s="186">
        <f>IF(M347&lt;&gt;"",100,0)</f>
        <v>0</v>
      </c>
    </row>
    <row r="348" spans="2:18" ht="10.5" customHeight="1">
      <c r="B348" s="134"/>
      <c r="C348" s="147"/>
      <c r="D348" s="147"/>
      <c r="E348" s="147"/>
      <c r="F348" s="147"/>
      <c r="G348" s="147"/>
      <c r="H348" s="147"/>
      <c r="I348" s="147"/>
      <c r="J348" s="147"/>
      <c r="Q348" s="125"/>
      <c r="R348" s="145"/>
    </row>
    <row r="349" spans="2:22" ht="15.75">
      <c r="B349" s="134"/>
      <c r="L349" s="902" t="s">
        <v>369</v>
      </c>
      <c r="M349" s="902"/>
      <c r="O349" s="876">
        <f>T349</f>
        <v>2300</v>
      </c>
      <c r="P349" s="876"/>
      <c r="Q349" s="877"/>
      <c r="R349" s="236"/>
      <c r="T349" s="193">
        <f>SUM(T24:T347)</f>
        <v>2300</v>
      </c>
      <c r="U349" s="237"/>
      <c r="V349" s="193">
        <f>SUM(V24:V347)</f>
        <v>0</v>
      </c>
    </row>
    <row r="350" spans="2:18" ht="10.5" customHeight="1">
      <c r="B350" s="238"/>
      <c r="C350" s="215"/>
      <c r="D350" s="215"/>
      <c r="E350" s="215"/>
      <c r="F350" s="215"/>
      <c r="G350" s="215"/>
      <c r="H350" s="215"/>
      <c r="I350" s="215"/>
      <c r="J350" s="215"/>
      <c r="K350" s="215"/>
      <c r="L350" s="215"/>
      <c r="M350" s="171"/>
      <c r="N350" s="171"/>
      <c r="O350" s="171"/>
      <c r="P350" s="171"/>
      <c r="Q350" s="172"/>
      <c r="R350" s="145"/>
    </row>
    <row r="351" spans="2:18" ht="10.5" customHeight="1">
      <c r="B351" s="150"/>
      <c r="C351" s="151"/>
      <c r="D351" s="151"/>
      <c r="E351" s="151"/>
      <c r="F351" s="152"/>
      <c r="G351" s="153"/>
      <c r="H351" s="153"/>
      <c r="I351" s="153"/>
      <c r="J351" s="153"/>
      <c r="K351" s="153"/>
      <c r="L351" s="153"/>
      <c r="M351" s="154"/>
      <c r="N351" s="154"/>
      <c r="O351" s="155"/>
      <c r="P351" s="155"/>
      <c r="Q351" s="156"/>
      <c r="R351" s="145"/>
    </row>
    <row r="352" spans="2:18" ht="19.5" customHeight="1">
      <c r="B352" s="126" t="s">
        <v>303</v>
      </c>
      <c r="C352" s="145"/>
      <c r="D352" s="145"/>
      <c r="E352" s="145" t="s">
        <v>527</v>
      </c>
      <c r="F352" s="125"/>
      <c r="G352" s="145"/>
      <c r="H352" s="145"/>
      <c r="I352" s="145"/>
      <c r="J352" s="145"/>
      <c r="K352" s="145"/>
      <c r="L352" s="145"/>
      <c r="M352" s="138"/>
      <c r="N352" s="138"/>
      <c r="O352" s="138"/>
      <c r="P352" s="138"/>
      <c r="Q352" s="125"/>
      <c r="R352" s="145"/>
    </row>
    <row r="353" spans="2:18" ht="10.5" customHeight="1">
      <c r="B353" s="126"/>
      <c r="C353" s="145"/>
      <c r="D353" s="145"/>
      <c r="E353" s="145"/>
      <c r="F353" s="125"/>
      <c r="G353" s="145"/>
      <c r="H353" s="145"/>
      <c r="I353" s="145"/>
      <c r="J353" s="145"/>
      <c r="K353" s="145"/>
      <c r="L353" s="145"/>
      <c r="M353" s="138"/>
      <c r="N353" s="138"/>
      <c r="O353" s="138"/>
      <c r="P353" s="138"/>
      <c r="Q353" s="125"/>
      <c r="R353" s="145"/>
    </row>
    <row r="354" spans="2:18" ht="19.5" customHeight="1">
      <c r="B354" s="126" t="s">
        <v>528</v>
      </c>
      <c r="C354" s="145"/>
      <c r="D354" s="145"/>
      <c r="E354" s="145"/>
      <c r="F354" s="125"/>
      <c r="G354" s="145" t="s">
        <v>529</v>
      </c>
      <c r="H354" s="145"/>
      <c r="I354" s="145"/>
      <c r="J354" s="145"/>
      <c r="K354" s="145"/>
      <c r="L354" s="145"/>
      <c r="M354" s="138"/>
      <c r="N354" s="157"/>
      <c r="O354" s="138"/>
      <c r="P354" s="138"/>
      <c r="Q354" s="125"/>
      <c r="R354" s="145"/>
    </row>
    <row r="355" spans="2:18" ht="10.5" customHeight="1">
      <c r="B355" s="126"/>
      <c r="C355" s="145"/>
      <c r="D355" s="145"/>
      <c r="E355" s="145"/>
      <c r="F355" s="125"/>
      <c r="G355" s="145"/>
      <c r="H355" s="145"/>
      <c r="I355" s="145"/>
      <c r="J355" s="145"/>
      <c r="K355" s="145"/>
      <c r="L355" s="145"/>
      <c r="M355" s="138"/>
      <c r="N355" s="157"/>
      <c r="O355" s="138"/>
      <c r="P355" s="138"/>
      <c r="Q355" s="125"/>
      <c r="R355" s="145"/>
    </row>
    <row r="356" spans="2:18" ht="19.5" customHeight="1">
      <c r="B356" s="158"/>
      <c r="C356" s="145"/>
      <c r="D356" s="145"/>
      <c r="E356" s="145" t="s">
        <v>530</v>
      </c>
      <c r="F356" s="125"/>
      <c r="G356" s="145" t="s">
        <v>531</v>
      </c>
      <c r="H356" s="145"/>
      <c r="K356" s="145" t="s">
        <v>532</v>
      </c>
      <c r="L356" s="145"/>
      <c r="M356" s="138"/>
      <c r="N356" s="157"/>
      <c r="O356" s="138"/>
      <c r="P356" s="138"/>
      <c r="Q356" s="125"/>
      <c r="R356" s="145"/>
    </row>
    <row r="357" spans="2:18" ht="10.5" customHeight="1">
      <c r="B357" s="158"/>
      <c r="C357" s="145"/>
      <c r="D357" s="145"/>
      <c r="E357" s="145"/>
      <c r="F357" s="125"/>
      <c r="G357" s="145"/>
      <c r="H357" s="145"/>
      <c r="K357" s="145"/>
      <c r="L357" s="145"/>
      <c r="M357" s="138"/>
      <c r="N357" s="157"/>
      <c r="O357" s="138"/>
      <c r="P357" s="138"/>
      <c r="Q357" s="125"/>
      <c r="R357" s="145"/>
    </row>
    <row r="358" spans="2:18" ht="19.5" customHeight="1">
      <c r="B358" s="159"/>
      <c r="C358" s="160"/>
      <c r="D358" s="160"/>
      <c r="E358" s="160" t="s">
        <v>533</v>
      </c>
      <c r="F358" s="161"/>
      <c r="G358" s="160" t="s">
        <v>534</v>
      </c>
      <c r="H358" s="160"/>
      <c r="K358" s="160" t="s">
        <v>532</v>
      </c>
      <c r="L358" s="160"/>
      <c r="M358" s="162"/>
      <c r="N358" s="157"/>
      <c r="O358" s="138"/>
      <c r="P358" s="138"/>
      <c r="Q358" s="125"/>
      <c r="R358" s="145"/>
    </row>
    <row r="359" spans="2:18" ht="10.5" customHeight="1">
      <c r="B359" s="163"/>
      <c r="C359" s="164"/>
      <c r="D359" s="164"/>
      <c r="E359" s="164"/>
      <c r="F359" s="165"/>
      <c r="G359" s="164"/>
      <c r="H359" s="164"/>
      <c r="I359" s="164"/>
      <c r="J359" s="164"/>
      <c r="K359" s="164"/>
      <c r="L359" s="164"/>
      <c r="M359" s="166"/>
      <c r="N359" s="166"/>
      <c r="O359" s="138"/>
      <c r="P359" s="138"/>
      <c r="Q359" s="125"/>
      <c r="R359" s="145"/>
    </row>
    <row r="360" spans="2:18" ht="15.75">
      <c r="B360" s="163"/>
      <c r="C360" s="164"/>
      <c r="D360" s="164"/>
      <c r="E360" s="160" t="s">
        <v>535</v>
      </c>
      <c r="F360" s="165"/>
      <c r="G360" s="164"/>
      <c r="H360" s="164"/>
      <c r="I360" s="164"/>
      <c r="J360" s="164"/>
      <c r="K360" s="164"/>
      <c r="L360" s="164"/>
      <c r="M360" s="166"/>
      <c r="N360" s="166"/>
      <c r="O360" s="138"/>
      <c r="P360" s="138"/>
      <c r="Q360" s="125"/>
      <c r="R360" s="145"/>
    </row>
    <row r="361" spans="2:18" ht="10.5" customHeight="1">
      <c r="B361" s="167"/>
      <c r="C361" s="168"/>
      <c r="D361" s="168"/>
      <c r="E361" s="168"/>
      <c r="F361" s="169"/>
      <c r="G361" s="168"/>
      <c r="H361" s="168"/>
      <c r="I361" s="168"/>
      <c r="J361" s="168"/>
      <c r="K361" s="168"/>
      <c r="L361" s="168"/>
      <c r="M361" s="170"/>
      <c r="N361" s="170"/>
      <c r="O361" s="171"/>
      <c r="P361" s="171"/>
      <c r="Q361" s="172"/>
      <c r="R361" s="145"/>
    </row>
  </sheetData>
  <sheetProtection/>
  <mergeCells count="41">
    <mergeCell ref="L349:M349"/>
    <mergeCell ref="O349:Q349"/>
    <mergeCell ref="E202:I203"/>
    <mergeCell ref="E204:I207"/>
    <mergeCell ref="D282:G283"/>
    <mergeCell ref="D312:I314"/>
    <mergeCell ref="D318:I319"/>
    <mergeCell ref="D184:I184"/>
    <mergeCell ref="D186:I191"/>
    <mergeCell ref="D194:I195"/>
    <mergeCell ref="E197:I198"/>
    <mergeCell ref="E199:I200"/>
    <mergeCell ref="D122:G125"/>
    <mergeCell ref="D127:G128"/>
    <mergeCell ref="D130:G131"/>
    <mergeCell ref="C133:L137"/>
    <mergeCell ref="C161:L165"/>
    <mergeCell ref="D155:H156"/>
    <mergeCell ref="D158:H159"/>
    <mergeCell ref="D99:K100"/>
    <mergeCell ref="D102:K103"/>
    <mergeCell ref="D105:G106"/>
    <mergeCell ref="C111:L115"/>
    <mergeCell ref="D118:G119"/>
    <mergeCell ref="A1:Q1"/>
    <mergeCell ref="B3:Q3"/>
    <mergeCell ref="B5:Q5"/>
    <mergeCell ref="B6:Q6"/>
    <mergeCell ref="B7:Q7"/>
    <mergeCell ref="D87:K88"/>
    <mergeCell ref="D48:H52"/>
    <mergeCell ref="D94:K95"/>
    <mergeCell ref="D96:K97"/>
    <mergeCell ref="D43:H44"/>
    <mergeCell ref="T5:V6"/>
    <mergeCell ref="C21:I22"/>
    <mergeCell ref="D25:H27"/>
    <mergeCell ref="D29:H30"/>
    <mergeCell ref="D31:H33"/>
    <mergeCell ref="D39:H40"/>
    <mergeCell ref="D46:H47"/>
  </mergeCells>
  <conditionalFormatting sqref="D194 B133:C133 B134:B137 M133:R137 B166:R193 B161:B165 M161:R165 Q24:R132 B138:R154 B157:R157 B155:D155 B156:C156 I155:R156 B160:R160 B158:D158 B159:C159 I158:R159 B196:R350 B24:K132 L23:P132">
    <cfRule type="expression" priority="10" dxfId="3" stopIfTrue="1">
      <formula>IF($K$21&lt;&gt;"",CELL("PROTECT"),"")</formula>
    </cfRule>
  </conditionalFormatting>
  <conditionalFormatting sqref="C29:P88">
    <cfRule type="expression" priority="9" dxfId="3" stopIfTrue="1">
      <formula>IF($P$24&lt;&gt;"",CELL("PROTECT"),"")</formula>
    </cfRule>
  </conditionalFormatting>
  <conditionalFormatting sqref="C193:P193 C194:C195 C196:P308">
    <cfRule type="expression" priority="8" dxfId="6" stopIfTrue="1">
      <formula>IF($K$186&lt;&gt;"",CELL("PROTECT"),"")</formula>
    </cfRule>
  </conditionalFormatting>
  <conditionalFormatting sqref="C316:P347">
    <cfRule type="expression" priority="7" dxfId="6" stopIfTrue="1">
      <formula>IF($M$312&lt;&gt;"",CELL("PROTECT"),"")</formula>
    </cfRule>
  </conditionalFormatting>
  <conditionalFormatting sqref="J194:R195 B194:C195">
    <cfRule type="expression" priority="6" dxfId="3" stopIfTrue="1">
      <formula>IF($K$21&lt;&gt;"",CELL("PROTECT"),"")</formula>
    </cfRule>
  </conditionalFormatting>
  <conditionalFormatting sqref="J194:P195">
    <cfRule type="expression" priority="5" dxfId="6" stopIfTrue="1">
      <formula>IF($K$186&lt;&gt;"",CELL("PROTECT"),"")</formula>
    </cfRule>
  </conditionalFormatting>
  <conditionalFormatting sqref="B197:P307">
    <cfRule type="expression" priority="4" dxfId="67" stopIfTrue="1">
      <formula>IF($M$194&lt;&gt;"",CELL("PROTECT"),"")</formula>
    </cfRule>
  </conditionalFormatting>
  <conditionalFormatting sqref="C118:M132 C133 M133:M137 C166:M179 M161:M165 C138:M154 C157:M157 C155:D155 C156 I155:M156 C160:M160 C158:D158 C159 I158:M159">
    <cfRule type="expression" priority="3" dxfId="1" stopIfTrue="1">
      <formula>IF($K$109&lt;&gt;"",CELL("PROTECT"),"")</formula>
    </cfRule>
  </conditionalFormatting>
  <conditionalFormatting sqref="C161">
    <cfRule type="expression" priority="2" dxfId="3" stopIfTrue="1">
      <formula>IF($K$21&lt;&gt;"",CELL("PROTECT"),"")</formula>
    </cfRule>
  </conditionalFormatting>
  <conditionalFormatting sqref="C161">
    <cfRule type="expression" priority="1" dxfId="1" stopIfTrue="1">
      <formula>IF($K$109&lt;&gt;"",CELL("PROTECT"),"")</formula>
    </cfRule>
  </conditionalFormatting>
  <printOptions/>
  <pageMargins left="0.433070866141732" right="0.433070866141732" top="0.47244094488189" bottom="0.47244094488189" header="0.31496062992126" footer="0.31496062992126"/>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rgb="FFFF7C80"/>
  </sheetPr>
  <dimension ref="B1:W146"/>
  <sheetViews>
    <sheetView zoomScalePageLayoutView="0" workbookViewId="0" topLeftCell="A1">
      <selection activeCell="A1" sqref="A1"/>
    </sheetView>
  </sheetViews>
  <sheetFormatPr defaultColWidth="11.421875" defaultRowHeight="12.75"/>
  <cols>
    <col min="1" max="1" width="1.28515625" style="118" customWidth="1"/>
    <col min="2" max="2" width="3.421875" style="118" customWidth="1"/>
    <col min="3" max="3" width="5.7109375" style="118" customWidth="1"/>
    <col min="4" max="4" width="8.8515625" style="118" customWidth="1"/>
    <col min="5" max="5" width="14.421875" style="118" customWidth="1"/>
    <col min="6" max="6" width="25.7109375" style="118" customWidth="1"/>
    <col min="7" max="7" width="5.57421875" style="118" customWidth="1"/>
    <col min="8" max="8" width="3.28125" style="118" customWidth="1"/>
    <col min="9" max="10" width="5.8515625" style="118" customWidth="1"/>
    <col min="11" max="11" width="5.421875" style="118" customWidth="1"/>
    <col min="12" max="12" width="3.00390625" style="118" customWidth="1"/>
    <col min="13" max="13" width="4.8515625" style="124" customWidth="1"/>
    <col min="14" max="15" width="1.421875" style="124" customWidth="1"/>
    <col min="16" max="16" width="4.8515625" style="124" customWidth="1"/>
    <col min="17" max="17" width="17.7109375" style="118" customWidth="1"/>
    <col min="18" max="18" width="6.28125" style="118" customWidth="1"/>
    <col min="19" max="19" width="10.421875" style="118" customWidth="1"/>
    <col min="20" max="20" width="4.8515625" style="118" customWidth="1"/>
    <col min="21" max="21" width="9.140625" style="118" customWidth="1"/>
    <col min="22" max="22" width="7.7109375" style="118" customWidth="1"/>
    <col min="23" max="16384" width="11.421875" style="118" customWidth="1"/>
  </cols>
  <sheetData>
    <row r="1" spans="2:17" ht="15.75">
      <c r="B1" s="872" t="s">
        <v>628</v>
      </c>
      <c r="C1" s="872"/>
      <c r="D1" s="872"/>
      <c r="E1" s="872"/>
      <c r="F1" s="872"/>
      <c r="G1" s="872"/>
      <c r="H1" s="872"/>
      <c r="I1" s="872"/>
      <c r="J1" s="872"/>
      <c r="K1" s="872"/>
      <c r="L1" s="872"/>
      <c r="M1" s="872"/>
      <c r="N1" s="872"/>
      <c r="O1" s="872"/>
      <c r="P1" s="872"/>
      <c r="Q1" s="872"/>
    </row>
    <row r="3" spans="2:17" ht="12.75" customHeight="1">
      <c r="B3" s="917" t="s">
        <v>594</v>
      </c>
      <c r="C3" s="918"/>
      <c r="D3" s="918"/>
      <c r="E3" s="918"/>
      <c r="F3" s="918"/>
      <c r="G3" s="918"/>
      <c r="H3" s="918"/>
      <c r="I3" s="918"/>
      <c r="J3" s="918"/>
      <c r="K3" s="918"/>
      <c r="L3" s="918"/>
      <c r="M3" s="918"/>
      <c r="N3" s="918"/>
      <c r="O3" s="918"/>
      <c r="P3" s="918"/>
      <c r="Q3" s="919"/>
    </row>
    <row r="4" spans="2:17" ht="12.75" customHeight="1">
      <c r="B4" s="920"/>
      <c r="C4" s="887"/>
      <c r="D4" s="887"/>
      <c r="E4" s="887"/>
      <c r="F4" s="887"/>
      <c r="G4" s="887"/>
      <c r="H4" s="887"/>
      <c r="I4" s="887"/>
      <c r="J4" s="887"/>
      <c r="K4" s="887"/>
      <c r="L4" s="887"/>
      <c r="M4" s="887"/>
      <c r="N4" s="887"/>
      <c r="O4" s="887"/>
      <c r="P4" s="887"/>
      <c r="Q4" s="921"/>
    </row>
    <row r="5" spans="2:17" ht="24.75" customHeight="1">
      <c r="B5" s="922"/>
      <c r="C5" s="923"/>
      <c r="D5" s="923"/>
      <c r="E5" s="923"/>
      <c r="F5" s="923"/>
      <c r="G5" s="923"/>
      <c r="H5" s="923"/>
      <c r="I5" s="923"/>
      <c r="J5" s="923"/>
      <c r="K5" s="923"/>
      <c r="L5" s="923"/>
      <c r="M5" s="923"/>
      <c r="N5" s="923"/>
      <c r="O5" s="923"/>
      <c r="P5" s="923"/>
      <c r="Q5" s="924"/>
    </row>
    <row r="7" spans="2:17" ht="15.75">
      <c r="B7" s="868"/>
      <c r="C7" s="869"/>
      <c r="D7" s="869"/>
      <c r="E7" s="869"/>
      <c r="F7" s="869"/>
      <c r="G7" s="869"/>
      <c r="H7" s="869"/>
      <c r="I7" s="869"/>
      <c r="J7" s="869"/>
      <c r="K7" s="869"/>
      <c r="L7" s="869"/>
      <c r="M7" s="869"/>
      <c r="N7" s="869"/>
      <c r="O7" s="869"/>
      <c r="P7" s="869"/>
      <c r="Q7" s="156"/>
    </row>
    <row r="8" spans="2:17" ht="15.75" customHeight="1">
      <c r="B8" s="871" t="s">
        <v>19</v>
      </c>
      <c r="C8" s="872"/>
      <c r="D8" s="872"/>
      <c r="E8" s="872"/>
      <c r="F8" s="872"/>
      <c r="G8" s="872"/>
      <c r="H8" s="872"/>
      <c r="I8" s="872"/>
      <c r="J8" s="872"/>
      <c r="K8" s="872"/>
      <c r="L8" s="872"/>
      <c r="M8" s="872"/>
      <c r="N8" s="872"/>
      <c r="O8" s="872"/>
      <c r="P8" s="872"/>
      <c r="Q8" s="873"/>
    </row>
    <row r="9" spans="2:17" ht="15.75" customHeight="1">
      <c r="B9" s="871" t="s">
        <v>597</v>
      </c>
      <c r="C9" s="872"/>
      <c r="D9" s="872"/>
      <c r="E9" s="872"/>
      <c r="F9" s="872"/>
      <c r="G9" s="872"/>
      <c r="H9" s="872"/>
      <c r="I9" s="872"/>
      <c r="J9" s="872"/>
      <c r="K9" s="872"/>
      <c r="L9" s="872"/>
      <c r="M9" s="872"/>
      <c r="N9" s="872"/>
      <c r="O9" s="872"/>
      <c r="P9" s="872"/>
      <c r="Q9" s="873"/>
    </row>
    <row r="10" spans="2:17" ht="16.5" thickBot="1">
      <c r="B10" s="874"/>
      <c r="C10" s="875"/>
      <c r="D10" s="875"/>
      <c r="E10" s="875"/>
      <c r="F10" s="875"/>
      <c r="G10" s="875"/>
      <c r="H10" s="875"/>
      <c r="I10" s="875"/>
      <c r="J10" s="875"/>
      <c r="K10" s="875"/>
      <c r="L10" s="875"/>
      <c r="M10" s="875"/>
      <c r="N10" s="875"/>
      <c r="O10" s="875"/>
      <c r="P10" s="121"/>
      <c r="Q10" s="122"/>
    </row>
    <row r="11" spans="2:17" ht="10.5" customHeight="1" thickTop="1">
      <c r="B11" s="123"/>
      <c r="C11" s="124"/>
      <c r="D11" s="124"/>
      <c r="E11" s="124"/>
      <c r="F11" s="124"/>
      <c r="G11" s="124"/>
      <c r="H11" s="124"/>
      <c r="I11" s="124"/>
      <c r="J11" s="124"/>
      <c r="K11" s="124"/>
      <c r="L11" s="124"/>
      <c r="Q11" s="125"/>
    </row>
    <row r="12" spans="2:17" ht="15.75">
      <c r="B12" s="126"/>
      <c r="C12" s="118" t="s">
        <v>15</v>
      </c>
      <c r="F12" s="118" t="str">
        <f>PEMELIHARAAN_UP!F10</f>
        <v>: ………………………………………………….............................</v>
      </c>
      <c r="Q12" s="125"/>
    </row>
    <row r="13" spans="2:17" ht="10.5" customHeight="1">
      <c r="B13" s="126"/>
      <c r="Q13" s="125"/>
    </row>
    <row r="14" spans="2:17" ht="15.75">
      <c r="B14" s="126"/>
      <c r="C14" s="118" t="s">
        <v>179</v>
      </c>
      <c r="F14" s="118" t="str">
        <f>PEMELIHARAAN_UP!F12</f>
        <v>: ………………………………………………….............................</v>
      </c>
      <c r="Q14" s="125"/>
    </row>
    <row r="15" spans="2:17" ht="10.5" customHeight="1">
      <c r="B15" s="126"/>
      <c r="Q15" s="125"/>
    </row>
    <row r="16" spans="2:17" ht="15.75">
      <c r="B16" s="126"/>
      <c r="C16" s="118" t="s">
        <v>17</v>
      </c>
      <c r="F16" s="118" t="str">
        <f>PEMELIHARAAN_UP!F14</f>
        <v>: ………………………………………………….............................</v>
      </c>
      <c r="Q16" s="125"/>
    </row>
    <row r="17" spans="2:17" ht="10.5" customHeight="1" thickBot="1">
      <c r="B17" s="127"/>
      <c r="C17" s="121"/>
      <c r="D17" s="121"/>
      <c r="E17" s="121"/>
      <c r="F17" s="121"/>
      <c r="G17" s="121"/>
      <c r="H17" s="121"/>
      <c r="I17" s="121"/>
      <c r="J17" s="121"/>
      <c r="K17" s="121"/>
      <c r="L17" s="121"/>
      <c r="M17" s="121"/>
      <c r="N17" s="121"/>
      <c r="O17" s="121"/>
      <c r="P17" s="121"/>
      <c r="Q17" s="122"/>
    </row>
    <row r="18" spans="2:17" ht="21.75" customHeight="1" thickTop="1">
      <c r="B18" s="123"/>
      <c r="C18" s="124"/>
      <c r="D18" s="124"/>
      <c r="E18" s="124"/>
      <c r="F18" s="124"/>
      <c r="Q18" s="125"/>
    </row>
    <row r="19" spans="2:17" ht="15.75" customHeight="1">
      <c r="B19" s="240"/>
      <c r="C19" s="850" t="s">
        <v>891</v>
      </c>
      <c r="D19" s="851"/>
      <c r="E19" s="851"/>
      <c r="F19" s="851"/>
      <c r="G19" s="851"/>
      <c r="H19" s="852"/>
      <c r="K19" s="703"/>
      <c r="Q19" s="125"/>
    </row>
    <row r="20" spans="2:17" ht="15.75">
      <c r="B20" s="240"/>
      <c r="C20" s="853"/>
      <c r="D20" s="854"/>
      <c r="E20" s="854"/>
      <c r="F20" s="854"/>
      <c r="G20" s="854"/>
      <c r="H20" s="855"/>
      <c r="Q20" s="125"/>
    </row>
    <row r="21" spans="2:17" ht="15.75">
      <c r="B21" s="240"/>
      <c r="C21" s="853"/>
      <c r="D21" s="854"/>
      <c r="E21" s="854"/>
      <c r="F21" s="854"/>
      <c r="G21" s="854"/>
      <c r="H21" s="855"/>
      <c r="Q21" s="125"/>
    </row>
    <row r="22" spans="2:17" ht="11.25" customHeight="1">
      <c r="B22" s="240"/>
      <c r="C22" s="853"/>
      <c r="D22" s="854"/>
      <c r="E22" s="854"/>
      <c r="F22" s="854"/>
      <c r="G22" s="854"/>
      <c r="H22" s="855"/>
      <c r="M22" s="115" t="s">
        <v>2</v>
      </c>
      <c r="N22" s="115"/>
      <c r="O22" s="115"/>
      <c r="P22" s="115" t="s">
        <v>22</v>
      </c>
      <c r="Q22" s="125"/>
    </row>
    <row r="23" spans="2:22" ht="9.75" customHeight="1">
      <c r="B23" s="123"/>
      <c r="C23" s="856"/>
      <c r="D23" s="857"/>
      <c r="E23" s="857"/>
      <c r="F23" s="857"/>
      <c r="G23" s="857"/>
      <c r="H23" s="858"/>
      <c r="M23" s="115" t="s">
        <v>0</v>
      </c>
      <c r="N23" s="115"/>
      <c r="O23" s="115"/>
      <c r="P23" s="115" t="s">
        <v>23</v>
      </c>
      <c r="Q23" s="125"/>
      <c r="S23" s="224" t="s">
        <v>516</v>
      </c>
      <c r="T23" s="224"/>
      <c r="U23" s="224" t="s">
        <v>220</v>
      </c>
      <c r="V23" s="124"/>
    </row>
    <row r="24" spans="2:17" ht="10.5" customHeight="1">
      <c r="B24" s="126"/>
      <c r="C24" s="211"/>
      <c r="D24" s="211"/>
      <c r="E24" s="211"/>
      <c r="F24" s="211"/>
      <c r="G24" s="211"/>
      <c r="H24" s="211"/>
      <c r="I24" s="211"/>
      <c r="J24" s="211"/>
      <c r="Q24" s="125"/>
    </row>
    <row r="25" spans="2:21" ht="15.75">
      <c r="B25" s="123" t="s">
        <v>4</v>
      </c>
      <c r="C25" s="241" t="s">
        <v>359</v>
      </c>
      <c r="D25" s="242"/>
      <c r="E25" s="242"/>
      <c r="F25" s="242"/>
      <c r="G25" s="242"/>
      <c r="H25" s="242"/>
      <c r="I25" s="242"/>
      <c r="J25" s="242"/>
      <c r="K25" s="754"/>
      <c r="L25" s="754"/>
      <c r="M25" s="703"/>
      <c r="N25" s="742"/>
      <c r="O25" s="704"/>
      <c r="P25" s="703"/>
      <c r="Q25" s="125"/>
      <c r="S25" s="185">
        <v>100</v>
      </c>
      <c r="T25" s="116"/>
      <c r="U25" s="243">
        <f>IF(K27&lt;&gt;"",100,IF(K32&lt;&gt;"",50,))</f>
        <v>0</v>
      </c>
    </row>
    <row r="26" spans="2:17" ht="7.5" customHeight="1">
      <c r="B26" s="134"/>
      <c r="C26" s="244"/>
      <c r="D26" s="211"/>
      <c r="E26" s="211"/>
      <c r="F26" s="211"/>
      <c r="G26" s="211"/>
      <c r="H26" s="211"/>
      <c r="I26" s="211"/>
      <c r="J26" s="211"/>
      <c r="K26" s="704"/>
      <c r="L26" s="704"/>
      <c r="M26" s="704"/>
      <c r="N26" s="704"/>
      <c r="O26" s="704"/>
      <c r="P26" s="704"/>
      <c r="Q26" s="125"/>
    </row>
    <row r="27" spans="2:21" ht="17.25" customHeight="1">
      <c r="B27" s="123"/>
      <c r="C27" s="245" t="s">
        <v>264</v>
      </c>
      <c r="D27" s="904" t="s">
        <v>598</v>
      </c>
      <c r="E27" s="904"/>
      <c r="F27" s="904"/>
      <c r="G27" s="904"/>
      <c r="H27" s="904"/>
      <c r="I27" s="904"/>
      <c r="J27" s="260"/>
      <c r="K27" s="703"/>
      <c r="L27" s="704"/>
      <c r="M27" s="704"/>
      <c r="N27" s="704"/>
      <c r="O27" s="704"/>
      <c r="P27" s="704"/>
      <c r="Q27" s="125"/>
      <c r="S27" s="269" t="s">
        <v>631</v>
      </c>
      <c r="T27" s="141"/>
      <c r="U27" s="141"/>
    </row>
    <row r="28" spans="2:21" ht="15.75" customHeight="1">
      <c r="B28" s="123"/>
      <c r="C28" s="245"/>
      <c r="D28" s="905" t="s">
        <v>599</v>
      </c>
      <c r="E28" s="906"/>
      <c r="F28" s="906"/>
      <c r="G28" s="906"/>
      <c r="H28" s="906"/>
      <c r="I28" s="907"/>
      <c r="J28" s="261"/>
      <c r="K28" s="755"/>
      <c r="L28" s="755"/>
      <c r="M28" s="743"/>
      <c r="N28" s="743"/>
      <c r="O28" s="743"/>
      <c r="P28" s="743"/>
      <c r="Q28" s="125"/>
      <c r="S28" s="248"/>
      <c r="T28" s="141"/>
      <c r="U28" s="141"/>
    </row>
    <row r="29" spans="2:21" ht="15.75">
      <c r="B29" s="123"/>
      <c r="C29" s="245"/>
      <c r="D29" s="908"/>
      <c r="E29" s="909"/>
      <c r="F29" s="909"/>
      <c r="G29" s="909"/>
      <c r="H29" s="909"/>
      <c r="I29" s="910"/>
      <c r="J29" s="261"/>
      <c r="K29" s="755"/>
      <c r="L29" s="755"/>
      <c r="M29" s="743"/>
      <c r="N29" s="743"/>
      <c r="O29" s="743"/>
      <c r="P29" s="743"/>
      <c r="Q29" s="125"/>
      <c r="S29" s="248"/>
      <c r="T29" s="141"/>
      <c r="U29" s="141"/>
    </row>
    <row r="30" spans="2:21" ht="33.75" customHeight="1">
      <c r="B30" s="123"/>
      <c r="C30" s="245"/>
      <c r="D30" s="911"/>
      <c r="E30" s="912"/>
      <c r="F30" s="912"/>
      <c r="G30" s="912"/>
      <c r="H30" s="912"/>
      <c r="I30" s="913"/>
      <c r="J30" s="261"/>
      <c r="K30" s="755"/>
      <c r="L30" s="755"/>
      <c r="M30" s="743"/>
      <c r="N30" s="743"/>
      <c r="O30" s="743"/>
      <c r="P30" s="743"/>
      <c r="Q30" s="125"/>
      <c r="S30" s="248"/>
      <c r="T30" s="141"/>
      <c r="U30" s="141"/>
    </row>
    <row r="31" spans="2:19" ht="10.5" customHeight="1">
      <c r="B31" s="134"/>
      <c r="C31" s="244"/>
      <c r="D31" s="211"/>
      <c r="E31" s="211"/>
      <c r="F31" s="211"/>
      <c r="G31" s="211"/>
      <c r="H31" s="211"/>
      <c r="I31" s="211"/>
      <c r="J31" s="211"/>
      <c r="K31" s="704"/>
      <c r="L31" s="704"/>
      <c r="M31" s="743"/>
      <c r="N31" s="743"/>
      <c r="O31" s="743"/>
      <c r="P31" s="743"/>
      <c r="Q31" s="125"/>
      <c r="S31" s="248"/>
    </row>
    <row r="32" spans="2:21" ht="15.75">
      <c r="B32" s="123"/>
      <c r="C32" s="245" t="s">
        <v>264</v>
      </c>
      <c r="D32" s="904" t="s">
        <v>600</v>
      </c>
      <c r="E32" s="904"/>
      <c r="F32" s="904"/>
      <c r="G32" s="904"/>
      <c r="H32" s="904"/>
      <c r="I32" s="904"/>
      <c r="J32" s="260"/>
      <c r="K32" s="703"/>
      <c r="L32" s="704"/>
      <c r="M32" s="704"/>
      <c r="N32" s="704"/>
      <c r="O32" s="704"/>
      <c r="P32" s="704"/>
      <c r="Q32" s="125"/>
      <c r="S32" s="246" t="s">
        <v>601</v>
      </c>
      <c r="T32" s="141"/>
      <c r="U32" s="141"/>
    </row>
    <row r="33" spans="2:21" ht="15.75">
      <c r="B33" s="123"/>
      <c r="C33" s="245"/>
      <c r="D33" s="904"/>
      <c r="E33" s="904"/>
      <c r="F33" s="904"/>
      <c r="G33" s="904"/>
      <c r="H33" s="904"/>
      <c r="I33" s="904"/>
      <c r="J33" s="260"/>
      <c r="K33" s="242" t="s">
        <v>544</v>
      </c>
      <c r="L33" s="242"/>
      <c r="M33" s="115"/>
      <c r="N33" s="115"/>
      <c r="O33" s="115"/>
      <c r="P33" s="115"/>
      <c r="Q33" s="125"/>
      <c r="S33" s="141"/>
      <c r="T33" s="141"/>
      <c r="U33" s="141"/>
    </row>
    <row r="34" spans="2:21" ht="15.75" customHeight="1">
      <c r="B34" s="123"/>
      <c r="C34" s="245"/>
      <c r="D34" s="905" t="s">
        <v>602</v>
      </c>
      <c r="E34" s="906"/>
      <c r="F34" s="906"/>
      <c r="G34" s="906"/>
      <c r="H34" s="906"/>
      <c r="I34" s="907"/>
      <c r="J34" s="262"/>
      <c r="K34" s="247"/>
      <c r="L34" s="247"/>
      <c r="M34" s="115"/>
      <c r="N34" s="115"/>
      <c r="O34" s="115"/>
      <c r="P34" s="115"/>
      <c r="Q34" s="125"/>
      <c r="S34" s="141"/>
      <c r="T34" s="141"/>
      <c r="U34" s="141"/>
    </row>
    <row r="35" spans="2:21" ht="15.75">
      <c r="B35" s="123"/>
      <c r="C35" s="245"/>
      <c r="D35" s="908"/>
      <c r="E35" s="909"/>
      <c r="F35" s="909"/>
      <c r="G35" s="909"/>
      <c r="H35" s="909"/>
      <c r="I35" s="910"/>
      <c r="J35" s="262"/>
      <c r="K35" s="247"/>
      <c r="L35" s="247"/>
      <c r="M35" s="115"/>
      <c r="N35" s="115"/>
      <c r="O35" s="115"/>
      <c r="P35" s="115"/>
      <c r="Q35" s="125"/>
      <c r="S35" s="141"/>
      <c r="T35" s="141"/>
      <c r="U35" s="141"/>
    </row>
    <row r="36" spans="2:21" ht="32.25" customHeight="1">
      <c r="B36" s="123"/>
      <c r="C36" s="245"/>
      <c r="D36" s="911"/>
      <c r="E36" s="912"/>
      <c r="F36" s="912"/>
      <c r="G36" s="912"/>
      <c r="H36" s="912"/>
      <c r="I36" s="913"/>
      <c r="J36" s="262"/>
      <c r="K36" s="247"/>
      <c r="L36" s="247"/>
      <c r="M36" s="115"/>
      <c r="N36" s="115"/>
      <c r="O36" s="115"/>
      <c r="P36" s="115"/>
      <c r="Q36" s="125"/>
      <c r="S36" s="141"/>
      <c r="T36" s="141"/>
      <c r="U36" s="141"/>
    </row>
    <row r="37" spans="2:17" ht="10.5" customHeight="1">
      <c r="B37" s="134"/>
      <c r="C37" s="244"/>
      <c r="D37" s="247"/>
      <c r="E37" s="247"/>
      <c r="F37" s="247"/>
      <c r="G37" s="247"/>
      <c r="H37" s="247"/>
      <c r="I37" s="247"/>
      <c r="J37" s="247"/>
      <c r="Q37" s="125"/>
    </row>
    <row r="38" spans="2:21" ht="15.75">
      <c r="B38" s="134" t="s">
        <v>14</v>
      </c>
      <c r="C38" s="211" t="s">
        <v>328</v>
      </c>
      <c r="D38" s="211"/>
      <c r="E38" s="211"/>
      <c r="F38" s="211"/>
      <c r="G38" s="211"/>
      <c r="H38" s="211"/>
      <c r="I38" s="211"/>
      <c r="J38" s="211"/>
      <c r="Q38" s="125"/>
      <c r="S38" s="141"/>
      <c r="T38" s="141"/>
      <c r="U38" s="141"/>
    </row>
    <row r="39" spans="2:17" ht="10.5" customHeight="1">
      <c r="B39" s="134"/>
      <c r="C39" s="211"/>
      <c r="D39" s="211"/>
      <c r="E39" s="211"/>
      <c r="F39" s="211"/>
      <c r="G39" s="211"/>
      <c r="H39" s="211"/>
      <c r="I39" s="211"/>
      <c r="J39" s="211"/>
      <c r="Q39" s="125"/>
    </row>
    <row r="40" spans="2:21" ht="15.75">
      <c r="B40" s="134"/>
      <c r="C40" s="244" t="s">
        <v>5</v>
      </c>
      <c r="D40" s="211" t="s">
        <v>603</v>
      </c>
      <c r="E40" s="211"/>
      <c r="F40" s="211"/>
      <c r="G40" s="211"/>
      <c r="H40" s="211"/>
      <c r="I40" s="211"/>
      <c r="J40" s="211"/>
      <c r="M40" s="703"/>
      <c r="N40" s="742"/>
      <c r="O40" s="704"/>
      <c r="P40" s="703"/>
      <c r="Q40" s="125"/>
      <c r="S40" s="185">
        <v>100</v>
      </c>
      <c r="T40" s="116"/>
      <c r="U40" s="243">
        <f>IF(M40&lt;&gt;"",100,0)</f>
        <v>0</v>
      </c>
    </row>
    <row r="41" spans="2:17" ht="10.5" customHeight="1">
      <c r="B41" s="134"/>
      <c r="C41" s="244"/>
      <c r="D41" s="211"/>
      <c r="E41" s="211"/>
      <c r="F41" s="211"/>
      <c r="G41" s="211"/>
      <c r="H41" s="211"/>
      <c r="I41" s="211"/>
      <c r="J41" s="211"/>
      <c r="M41" s="704"/>
      <c r="N41" s="704"/>
      <c r="O41" s="704"/>
      <c r="P41" s="704"/>
      <c r="Q41" s="125"/>
    </row>
    <row r="42" spans="2:21" ht="15.75">
      <c r="B42" s="134"/>
      <c r="C42" s="244" t="s">
        <v>6</v>
      </c>
      <c r="D42" s="211" t="s">
        <v>604</v>
      </c>
      <c r="E42" s="211"/>
      <c r="F42" s="211"/>
      <c r="G42" s="211"/>
      <c r="H42" s="211"/>
      <c r="I42" s="211"/>
      <c r="J42" s="211"/>
      <c r="M42" s="703"/>
      <c r="N42" s="742"/>
      <c r="O42" s="704"/>
      <c r="P42" s="703"/>
      <c r="Q42" s="125"/>
      <c r="S42" s="185">
        <v>100</v>
      </c>
      <c r="T42" s="116"/>
      <c r="U42" s="243">
        <f>IF(M42&lt;&gt;"",100,0)</f>
        <v>0</v>
      </c>
    </row>
    <row r="43" spans="2:17" ht="10.5" customHeight="1">
      <c r="B43" s="134"/>
      <c r="C43" s="244"/>
      <c r="D43" s="211"/>
      <c r="E43" s="211"/>
      <c r="F43" s="211"/>
      <c r="G43" s="211"/>
      <c r="H43" s="211"/>
      <c r="I43" s="211"/>
      <c r="J43" s="211"/>
      <c r="M43" s="704"/>
      <c r="N43" s="704"/>
      <c r="O43" s="704"/>
      <c r="P43" s="704"/>
      <c r="Q43" s="125"/>
    </row>
    <row r="44" spans="2:21" ht="15.75">
      <c r="B44" s="134"/>
      <c r="C44" s="244" t="s">
        <v>7</v>
      </c>
      <c r="D44" s="211" t="s">
        <v>605</v>
      </c>
      <c r="E44" s="211"/>
      <c r="F44" s="211"/>
      <c r="G44" s="211"/>
      <c r="H44" s="211"/>
      <c r="I44" s="211"/>
      <c r="J44" s="211"/>
      <c r="M44" s="703"/>
      <c r="N44" s="742"/>
      <c r="O44" s="704"/>
      <c r="P44" s="703"/>
      <c r="Q44" s="125"/>
      <c r="S44" s="185">
        <v>100</v>
      </c>
      <c r="T44" s="116"/>
      <c r="U44" s="243">
        <f>IF(M44&lt;&gt;"",100,0)</f>
        <v>0</v>
      </c>
    </row>
    <row r="45" spans="2:17" ht="10.5" customHeight="1">
      <c r="B45" s="134"/>
      <c r="C45" s="244"/>
      <c r="D45" s="211"/>
      <c r="E45" s="211"/>
      <c r="F45" s="211"/>
      <c r="G45" s="211"/>
      <c r="H45" s="211"/>
      <c r="I45" s="211"/>
      <c r="J45" s="211"/>
      <c r="M45" s="704"/>
      <c r="N45" s="704"/>
      <c r="O45" s="704"/>
      <c r="P45" s="704"/>
      <c r="Q45" s="125"/>
    </row>
    <row r="46" spans="2:21" ht="15.75">
      <c r="B46" s="134" t="s">
        <v>3</v>
      </c>
      <c r="C46" s="880" t="s">
        <v>329</v>
      </c>
      <c r="D46" s="880"/>
      <c r="E46" s="880"/>
      <c r="F46" s="880"/>
      <c r="G46" s="880"/>
      <c r="H46" s="880"/>
      <c r="I46" s="880"/>
      <c r="J46" s="209"/>
      <c r="M46" s="703"/>
      <c r="N46" s="742"/>
      <c r="O46" s="704"/>
      <c r="P46" s="703"/>
      <c r="Q46" s="125"/>
      <c r="S46" s="185">
        <v>100</v>
      </c>
      <c r="T46" s="116"/>
      <c r="U46" s="243">
        <f>IF(M46&lt;&gt;"",100,0)</f>
        <v>0</v>
      </c>
    </row>
    <row r="47" spans="2:17" ht="15.75">
      <c r="B47" s="134"/>
      <c r="C47" s="880"/>
      <c r="D47" s="880"/>
      <c r="E47" s="880"/>
      <c r="F47" s="880"/>
      <c r="G47" s="880"/>
      <c r="H47" s="880"/>
      <c r="I47" s="880"/>
      <c r="J47" s="209"/>
      <c r="M47" s="704"/>
      <c r="N47" s="704"/>
      <c r="O47" s="704"/>
      <c r="P47" s="704"/>
      <c r="Q47" s="125"/>
    </row>
    <row r="48" spans="2:17" ht="15.75">
      <c r="B48" s="134"/>
      <c r="C48" s="850" t="s">
        <v>387</v>
      </c>
      <c r="D48" s="851"/>
      <c r="E48" s="851"/>
      <c r="F48" s="851"/>
      <c r="G48" s="851"/>
      <c r="H48" s="851"/>
      <c r="I48" s="852"/>
      <c r="J48" s="263"/>
      <c r="M48" s="704"/>
      <c r="N48" s="704"/>
      <c r="O48" s="704"/>
      <c r="P48" s="704"/>
      <c r="Q48" s="125"/>
    </row>
    <row r="49" spans="2:17" ht="18.75" customHeight="1">
      <c r="B49" s="134"/>
      <c r="C49" s="853"/>
      <c r="D49" s="854"/>
      <c r="E49" s="854"/>
      <c r="F49" s="854"/>
      <c r="G49" s="854"/>
      <c r="H49" s="854"/>
      <c r="I49" s="855"/>
      <c r="J49" s="263"/>
      <c r="M49" s="704"/>
      <c r="N49" s="704"/>
      <c r="O49" s="704"/>
      <c r="P49" s="704"/>
      <c r="Q49" s="125"/>
    </row>
    <row r="50" spans="2:17" ht="30" customHeight="1">
      <c r="B50" s="134"/>
      <c r="C50" s="856"/>
      <c r="D50" s="857"/>
      <c r="E50" s="857"/>
      <c r="F50" s="857"/>
      <c r="G50" s="857"/>
      <c r="H50" s="857"/>
      <c r="I50" s="858"/>
      <c r="J50" s="263"/>
      <c r="M50" s="704"/>
      <c r="N50" s="704"/>
      <c r="O50" s="704"/>
      <c r="P50" s="704"/>
      <c r="Q50" s="125"/>
    </row>
    <row r="51" spans="2:17" ht="10.5" customHeight="1">
      <c r="B51" s="134"/>
      <c r="C51" s="211"/>
      <c r="D51" s="211"/>
      <c r="E51" s="211"/>
      <c r="F51" s="211"/>
      <c r="G51" s="211"/>
      <c r="H51" s="211"/>
      <c r="I51" s="211"/>
      <c r="J51" s="211"/>
      <c r="M51" s="704"/>
      <c r="N51" s="704"/>
      <c r="O51" s="704"/>
      <c r="P51" s="704"/>
      <c r="Q51" s="125"/>
    </row>
    <row r="52" spans="2:21" ht="15.75">
      <c r="B52" s="134" t="s">
        <v>246</v>
      </c>
      <c r="C52" s="880" t="s">
        <v>330</v>
      </c>
      <c r="D52" s="880"/>
      <c r="E52" s="880"/>
      <c r="F52" s="880"/>
      <c r="G52" s="880"/>
      <c r="H52" s="880"/>
      <c r="I52" s="880"/>
      <c r="J52" s="209"/>
      <c r="M52" s="703"/>
      <c r="N52" s="742"/>
      <c r="O52" s="704"/>
      <c r="P52" s="703"/>
      <c r="Q52" s="125"/>
      <c r="S52" s="185">
        <v>100</v>
      </c>
      <c r="T52" s="116"/>
      <c r="U52" s="243">
        <f>IF(M52&lt;&gt;"",100,0)</f>
        <v>0</v>
      </c>
    </row>
    <row r="53" spans="2:17" ht="15.75">
      <c r="B53" s="134"/>
      <c r="C53" s="880"/>
      <c r="D53" s="880"/>
      <c r="E53" s="880"/>
      <c r="F53" s="880"/>
      <c r="G53" s="880"/>
      <c r="H53" s="880"/>
      <c r="I53" s="880"/>
      <c r="J53" s="209"/>
      <c r="M53" s="704"/>
      <c r="N53" s="704"/>
      <c r="O53" s="704"/>
      <c r="P53" s="704"/>
      <c r="Q53" s="125"/>
    </row>
    <row r="54" spans="2:17" ht="15.75">
      <c r="B54" s="134"/>
      <c r="C54" s="850" t="s">
        <v>363</v>
      </c>
      <c r="D54" s="851"/>
      <c r="E54" s="851"/>
      <c r="F54" s="851"/>
      <c r="G54" s="851"/>
      <c r="H54" s="851"/>
      <c r="I54" s="852"/>
      <c r="J54" s="263"/>
      <c r="M54" s="704"/>
      <c r="N54" s="704"/>
      <c r="O54" s="704"/>
      <c r="P54" s="704"/>
      <c r="Q54" s="125"/>
    </row>
    <row r="55" spans="2:17" ht="15.75">
      <c r="B55" s="134"/>
      <c r="C55" s="853"/>
      <c r="D55" s="854"/>
      <c r="E55" s="854"/>
      <c r="F55" s="854"/>
      <c r="G55" s="854"/>
      <c r="H55" s="854"/>
      <c r="I55" s="855"/>
      <c r="J55" s="263"/>
      <c r="M55" s="704"/>
      <c r="N55" s="704"/>
      <c r="O55" s="704"/>
      <c r="P55" s="704"/>
      <c r="Q55" s="125"/>
    </row>
    <row r="56" spans="2:17" ht="18" customHeight="1">
      <c r="B56" s="134"/>
      <c r="C56" s="856"/>
      <c r="D56" s="857"/>
      <c r="E56" s="857"/>
      <c r="F56" s="857"/>
      <c r="G56" s="857"/>
      <c r="H56" s="857"/>
      <c r="I56" s="858"/>
      <c r="J56" s="263"/>
      <c r="M56" s="704"/>
      <c r="N56" s="704"/>
      <c r="O56" s="704"/>
      <c r="P56" s="704"/>
      <c r="Q56" s="125"/>
    </row>
    <row r="57" spans="2:17" ht="9.75" customHeight="1">
      <c r="B57" s="134"/>
      <c r="C57" s="249"/>
      <c r="D57" s="249"/>
      <c r="E57" s="249"/>
      <c r="F57" s="249"/>
      <c r="G57" s="249"/>
      <c r="H57" s="249"/>
      <c r="I57" s="249"/>
      <c r="J57" s="249"/>
      <c r="K57" s="145"/>
      <c r="L57" s="145"/>
      <c r="M57" s="743"/>
      <c r="N57" s="743"/>
      <c r="O57" s="743"/>
      <c r="P57" s="743"/>
      <c r="Q57" s="125"/>
    </row>
    <row r="58" spans="2:17" ht="10.5" customHeight="1">
      <c r="B58" s="134"/>
      <c r="C58" s="250"/>
      <c r="D58" s="250"/>
      <c r="E58" s="250"/>
      <c r="F58" s="250"/>
      <c r="G58" s="250"/>
      <c r="H58" s="250"/>
      <c r="I58" s="250"/>
      <c r="J58" s="250"/>
      <c r="K58" s="145"/>
      <c r="L58" s="145"/>
      <c r="M58" s="743"/>
      <c r="N58" s="743"/>
      <c r="O58" s="743"/>
      <c r="P58" s="743"/>
      <c r="Q58" s="125"/>
    </row>
    <row r="59" spans="2:17" ht="15.75">
      <c r="B59" s="134" t="s">
        <v>334</v>
      </c>
      <c r="C59" s="210" t="s">
        <v>331</v>
      </c>
      <c r="D59" s="211"/>
      <c r="E59" s="211"/>
      <c r="F59" s="211"/>
      <c r="G59" s="211"/>
      <c r="H59" s="211"/>
      <c r="I59" s="211"/>
      <c r="J59" s="211"/>
      <c r="M59" s="704"/>
      <c r="N59" s="704"/>
      <c r="O59" s="704"/>
      <c r="P59" s="704"/>
      <c r="Q59" s="125"/>
    </row>
    <row r="60" spans="2:17" ht="10.5" customHeight="1">
      <c r="B60" s="134"/>
      <c r="C60" s="211"/>
      <c r="D60" s="211"/>
      <c r="E60" s="211"/>
      <c r="F60" s="211"/>
      <c r="G60" s="211"/>
      <c r="H60" s="211"/>
      <c r="I60" s="211"/>
      <c r="J60" s="211"/>
      <c r="M60" s="704"/>
      <c r="N60" s="704"/>
      <c r="O60" s="704"/>
      <c r="P60" s="704"/>
      <c r="Q60" s="125"/>
    </row>
    <row r="61" spans="2:21" ht="15.75">
      <c r="B61" s="134"/>
      <c r="C61" s="244" t="s">
        <v>357</v>
      </c>
      <c r="D61" s="211" t="s">
        <v>606</v>
      </c>
      <c r="E61" s="211"/>
      <c r="F61" s="211"/>
      <c r="G61" s="211"/>
      <c r="H61" s="211"/>
      <c r="I61" s="211"/>
      <c r="J61" s="211"/>
      <c r="M61" s="703"/>
      <c r="N61" s="742"/>
      <c r="O61" s="704"/>
      <c r="P61" s="703"/>
      <c r="Q61" s="125"/>
      <c r="S61" s="185">
        <v>100</v>
      </c>
      <c r="T61" s="116"/>
      <c r="U61" s="243">
        <f>IF(M61&lt;&gt;"",100,0)</f>
        <v>0</v>
      </c>
    </row>
    <row r="62" spans="2:21" ht="10.5" customHeight="1">
      <c r="B62" s="134"/>
      <c r="C62" s="244"/>
      <c r="D62" s="211"/>
      <c r="E62" s="211"/>
      <c r="F62" s="211"/>
      <c r="G62" s="211"/>
      <c r="H62" s="211"/>
      <c r="I62" s="211"/>
      <c r="J62" s="211"/>
      <c r="M62" s="704"/>
      <c r="N62" s="704"/>
      <c r="O62" s="704"/>
      <c r="P62" s="704"/>
      <c r="Q62" s="125"/>
      <c r="U62" s="251"/>
    </row>
    <row r="63" spans="2:21" ht="15.75">
      <c r="B63" s="134"/>
      <c r="C63" s="244" t="s">
        <v>358</v>
      </c>
      <c r="D63" s="211" t="s">
        <v>607</v>
      </c>
      <c r="E63" s="211"/>
      <c r="F63" s="211"/>
      <c r="G63" s="211"/>
      <c r="H63" s="211"/>
      <c r="I63" s="211"/>
      <c r="J63" s="211"/>
      <c r="M63" s="703"/>
      <c r="N63" s="742"/>
      <c r="O63" s="704"/>
      <c r="P63" s="703"/>
      <c r="Q63" s="125"/>
      <c r="S63" s="185">
        <v>100</v>
      </c>
      <c r="T63" s="116"/>
      <c r="U63" s="243">
        <f>IF(M63&lt;&gt;"",100,0)</f>
        <v>0</v>
      </c>
    </row>
    <row r="64" spans="2:17" ht="10.5" customHeight="1">
      <c r="B64" s="134"/>
      <c r="C64" s="244"/>
      <c r="D64" s="211"/>
      <c r="E64" s="211"/>
      <c r="F64" s="211"/>
      <c r="G64" s="211"/>
      <c r="H64" s="211"/>
      <c r="I64" s="211"/>
      <c r="J64" s="211"/>
      <c r="M64" s="704"/>
      <c r="N64" s="704"/>
      <c r="O64" s="704"/>
      <c r="P64" s="704"/>
      <c r="Q64" s="125"/>
    </row>
    <row r="65" spans="2:17" ht="10.5" customHeight="1">
      <c r="B65" s="205"/>
      <c r="C65" s="252"/>
      <c r="D65" s="253"/>
      <c r="E65" s="253"/>
      <c r="F65" s="253"/>
      <c r="G65" s="253"/>
      <c r="H65" s="253"/>
      <c r="I65" s="253"/>
      <c r="J65" s="253"/>
      <c r="K65" s="173"/>
      <c r="L65" s="173"/>
      <c r="M65" s="750"/>
      <c r="N65" s="750"/>
      <c r="O65" s="750"/>
      <c r="P65" s="750"/>
      <c r="Q65" s="156"/>
    </row>
    <row r="66" spans="2:17" ht="10.5" customHeight="1">
      <c r="B66" s="134"/>
      <c r="C66" s="244"/>
      <c r="D66" s="211"/>
      <c r="E66" s="211"/>
      <c r="F66" s="211"/>
      <c r="G66" s="211"/>
      <c r="H66" s="211"/>
      <c r="I66" s="211"/>
      <c r="J66" s="211"/>
      <c r="M66" s="704"/>
      <c r="N66" s="704"/>
      <c r="O66" s="704"/>
      <c r="P66" s="704"/>
      <c r="Q66" s="125"/>
    </row>
    <row r="67" spans="2:21" ht="15.75">
      <c r="B67" s="134" t="s">
        <v>335</v>
      </c>
      <c r="C67" s="880" t="s">
        <v>608</v>
      </c>
      <c r="D67" s="880"/>
      <c r="E67" s="880"/>
      <c r="F67" s="880"/>
      <c r="G67" s="880"/>
      <c r="H67" s="880"/>
      <c r="I67" s="880"/>
      <c r="J67" s="209"/>
      <c r="M67" s="703"/>
      <c r="N67" s="742"/>
      <c r="O67" s="704"/>
      <c r="P67" s="703"/>
      <c r="Q67" s="125"/>
      <c r="S67" s="185">
        <v>100</v>
      </c>
      <c r="T67" s="116"/>
      <c r="U67" s="243">
        <f>IF(M67&lt;&gt;"",100,0)</f>
        <v>0</v>
      </c>
    </row>
    <row r="68" spans="2:17" ht="15.75">
      <c r="B68" s="134"/>
      <c r="C68" s="880"/>
      <c r="D68" s="880"/>
      <c r="E68" s="880"/>
      <c r="F68" s="880"/>
      <c r="G68" s="880"/>
      <c r="H68" s="880"/>
      <c r="I68" s="880"/>
      <c r="J68" s="209"/>
      <c r="M68" s="704"/>
      <c r="N68" s="704"/>
      <c r="O68" s="704"/>
      <c r="P68" s="704"/>
      <c r="Q68" s="125"/>
    </row>
    <row r="69" spans="2:17" ht="15.75">
      <c r="B69" s="134"/>
      <c r="C69" s="850" t="s">
        <v>609</v>
      </c>
      <c r="D69" s="851"/>
      <c r="E69" s="851"/>
      <c r="F69" s="851"/>
      <c r="G69" s="851"/>
      <c r="H69" s="851"/>
      <c r="I69" s="852"/>
      <c r="J69" s="263"/>
      <c r="M69" s="704"/>
      <c r="N69" s="704"/>
      <c r="O69" s="704"/>
      <c r="P69" s="704"/>
      <c r="Q69" s="125"/>
    </row>
    <row r="70" spans="2:17" ht="15.75">
      <c r="B70" s="134"/>
      <c r="C70" s="853"/>
      <c r="D70" s="854"/>
      <c r="E70" s="854"/>
      <c r="F70" s="854"/>
      <c r="G70" s="854"/>
      <c r="H70" s="854"/>
      <c r="I70" s="855"/>
      <c r="J70" s="263"/>
      <c r="M70" s="704"/>
      <c r="N70" s="704"/>
      <c r="O70" s="704"/>
      <c r="P70" s="704"/>
      <c r="Q70" s="125"/>
    </row>
    <row r="71" spans="2:17" ht="31.5" customHeight="1">
      <c r="B71" s="134"/>
      <c r="C71" s="856"/>
      <c r="D71" s="857"/>
      <c r="E71" s="857"/>
      <c r="F71" s="857"/>
      <c r="G71" s="857"/>
      <c r="H71" s="857"/>
      <c r="I71" s="858"/>
      <c r="J71" s="263"/>
      <c r="M71" s="704"/>
      <c r="N71" s="704"/>
      <c r="O71" s="704"/>
      <c r="P71" s="704"/>
      <c r="Q71" s="125"/>
    </row>
    <row r="72" spans="2:17" ht="10.5" customHeight="1">
      <c r="B72" s="134"/>
      <c r="C72" s="244"/>
      <c r="D72" s="211"/>
      <c r="E72" s="211"/>
      <c r="F72" s="211"/>
      <c r="G72" s="211"/>
      <c r="H72" s="211"/>
      <c r="I72" s="211"/>
      <c r="J72" s="211"/>
      <c r="M72" s="704"/>
      <c r="N72" s="704"/>
      <c r="O72" s="704"/>
      <c r="P72" s="704"/>
      <c r="Q72" s="125"/>
    </row>
    <row r="73" spans="2:17" ht="15.75">
      <c r="B73" s="134" t="s">
        <v>354</v>
      </c>
      <c r="C73" s="210" t="s">
        <v>610</v>
      </c>
      <c r="D73" s="211"/>
      <c r="E73" s="211"/>
      <c r="F73" s="211"/>
      <c r="G73" s="211"/>
      <c r="H73" s="211"/>
      <c r="I73" s="211"/>
      <c r="J73" s="211"/>
      <c r="M73" s="704"/>
      <c r="N73" s="704"/>
      <c r="O73" s="704"/>
      <c r="P73" s="704"/>
      <c r="Q73" s="125"/>
    </row>
    <row r="74" spans="2:17" ht="10.5" customHeight="1">
      <c r="B74" s="134"/>
      <c r="C74" s="244"/>
      <c r="D74" s="211"/>
      <c r="E74" s="211"/>
      <c r="F74" s="211"/>
      <c r="G74" s="211"/>
      <c r="H74" s="211"/>
      <c r="I74" s="211"/>
      <c r="J74" s="211"/>
      <c r="M74" s="704"/>
      <c r="N74" s="704"/>
      <c r="O74" s="704"/>
      <c r="P74" s="704"/>
      <c r="Q74" s="125"/>
    </row>
    <row r="75" spans="2:21" ht="15.75">
      <c r="B75" s="134"/>
      <c r="C75" s="244" t="s">
        <v>355</v>
      </c>
      <c r="D75" s="211" t="s">
        <v>332</v>
      </c>
      <c r="E75" s="211"/>
      <c r="F75" s="211"/>
      <c r="G75" s="211"/>
      <c r="H75" s="211"/>
      <c r="I75" s="211"/>
      <c r="J75" s="211"/>
      <c r="M75" s="703"/>
      <c r="N75" s="742"/>
      <c r="O75" s="704"/>
      <c r="P75" s="703"/>
      <c r="Q75" s="125"/>
      <c r="S75" s="185">
        <v>100</v>
      </c>
      <c r="T75" s="116"/>
      <c r="U75" s="243">
        <f>IF(M75&lt;&gt;"",100,0)</f>
        <v>0</v>
      </c>
    </row>
    <row r="76" spans="2:17" ht="10.5" customHeight="1">
      <c r="B76" s="134"/>
      <c r="C76" s="244"/>
      <c r="D76" s="211"/>
      <c r="E76" s="211"/>
      <c r="F76" s="211"/>
      <c r="G76" s="211"/>
      <c r="H76" s="211"/>
      <c r="I76" s="211"/>
      <c r="J76" s="211"/>
      <c r="M76" s="704"/>
      <c r="N76" s="704"/>
      <c r="O76" s="704"/>
      <c r="P76" s="704"/>
      <c r="Q76" s="125"/>
    </row>
    <row r="77" spans="2:21" ht="15.75">
      <c r="B77" s="134"/>
      <c r="C77" s="244" t="s">
        <v>356</v>
      </c>
      <c r="D77" s="211" t="s">
        <v>333</v>
      </c>
      <c r="E77" s="211"/>
      <c r="F77" s="211"/>
      <c r="G77" s="211"/>
      <c r="H77" s="211"/>
      <c r="I77" s="211"/>
      <c r="J77" s="211"/>
      <c r="M77" s="703"/>
      <c r="N77" s="742"/>
      <c r="O77" s="704"/>
      <c r="P77" s="703"/>
      <c r="Q77" s="125"/>
      <c r="S77" s="185">
        <v>100</v>
      </c>
      <c r="T77" s="116"/>
      <c r="U77" s="243">
        <f>IF(M77&lt;&gt;"",100,0)</f>
        <v>0</v>
      </c>
    </row>
    <row r="78" spans="2:17" ht="10.5" customHeight="1">
      <c r="B78" s="134"/>
      <c r="C78" s="244"/>
      <c r="D78" s="211"/>
      <c r="E78" s="211"/>
      <c r="F78" s="211"/>
      <c r="G78" s="211"/>
      <c r="H78" s="211"/>
      <c r="I78" s="211"/>
      <c r="J78" s="211"/>
      <c r="M78" s="704"/>
      <c r="N78" s="704"/>
      <c r="O78" s="704"/>
      <c r="P78" s="704"/>
      <c r="Q78" s="125"/>
    </row>
    <row r="79" spans="2:23" ht="18" customHeight="1">
      <c r="B79" s="134" t="s">
        <v>360</v>
      </c>
      <c r="C79" s="880" t="s">
        <v>611</v>
      </c>
      <c r="D79" s="880"/>
      <c r="E79" s="880"/>
      <c r="F79" s="880"/>
      <c r="G79" s="880"/>
      <c r="H79" s="880"/>
      <c r="I79" s="880"/>
      <c r="J79" s="209"/>
      <c r="M79" s="746"/>
      <c r="N79" s="742"/>
      <c r="O79" s="704"/>
      <c r="P79" s="703"/>
      <c r="Q79" s="125"/>
      <c r="S79" s="185">
        <v>100</v>
      </c>
      <c r="T79" s="116"/>
      <c r="U79" s="676" t="str">
        <f>IF(AND(G86&lt;&gt;"",G88&lt;&gt;"",G90&lt;&gt;"",G92&lt;&gt;"",G94&lt;&gt;"",G96&lt;&gt;"",G98&lt;&gt;"",G102&lt;&gt;"",G104&lt;&gt;"",G106&lt;&gt;"",G108&lt;&gt;"",G110&lt;&gt;"",G112&lt;&gt;"",G114&lt;&gt;""),"100","0")</f>
        <v>0</v>
      </c>
      <c r="V79" s="785" t="s">
        <v>925</v>
      </c>
      <c r="W79" s="239" t="s">
        <v>630</v>
      </c>
    </row>
    <row r="80" spans="2:17" ht="16.5" customHeight="1">
      <c r="B80" s="134"/>
      <c r="C80" s="880"/>
      <c r="D80" s="880"/>
      <c r="E80" s="880"/>
      <c r="F80" s="880"/>
      <c r="G80" s="880"/>
      <c r="H80" s="880"/>
      <c r="I80" s="880"/>
      <c r="J80" s="209"/>
      <c r="Q80" s="125"/>
    </row>
    <row r="81" spans="2:17" ht="16.5" customHeight="1">
      <c r="B81" s="134"/>
      <c r="C81" s="881" t="s">
        <v>910</v>
      </c>
      <c r="D81" s="851"/>
      <c r="E81" s="851"/>
      <c r="F81" s="851"/>
      <c r="G81" s="851"/>
      <c r="H81" s="851"/>
      <c r="I81" s="852"/>
      <c r="J81" s="264"/>
      <c r="Q81" s="125"/>
    </row>
    <row r="82" spans="2:17" ht="16.5" customHeight="1">
      <c r="B82" s="134"/>
      <c r="C82" s="853"/>
      <c r="D82" s="854"/>
      <c r="E82" s="854"/>
      <c r="F82" s="854"/>
      <c r="G82" s="854"/>
      <c r="H82" s="854"/>
      <c r="I82" s="855"/>
      <c r="J82" s="264"/>
      <c r="Q82" s="125"/>
    </row>
    <row r="83" spans="2:17" ht="36" customHeight="1">
      <c r="B83" s="134"/>
      <c r="C83" s="856"/>
      <c r="D83" s="857"/>
      <c r="E83" s="857"/>
      <c r="F83" s="857"/>
      <c r="G83" s="857"/>
      <c r="H83" s="857"/>
      <c r="I83" s="858"/>
      <c r="J83" s="264"/>
      <c r="Q83" s="125"/>
    </row>
    <row r="84" spans="2:17" ht="16.5" customHeight="1">
      <c r="B84" s="134"/>
      <c r="C84" s="254" t="s">
        <v>361</v>
      </c>
      <c r="D84" s="901" t="s">
        <v>612</v>
      </c>
      <c r="E84" s="901"/>
      <c r="F84" s="901"/>
      <c r="G84" s="189"/>
      <c r="H84" s="211"/>
      <c r="I84" s="211"/>
      <c r="J84" s="211"/>
      <c r="Q84" s="125"/>
    </row>
    <row r="85" spans="2:17" ht="10.5" customHeight="1">
      <c r="B85" s="134"/>
      <c r="C85" s="254"/>
      <c r="D85" s="189"/>
      <c r="E85" s="189"/>
      <c r="F85" s="189"/>
      <c r="G85" s="189"/>
      <c r="H85" s="211"/>
      <c r="I85" s="211"/>
      <c r="J85" s="211"/>
      <c r="Q85" s="125"/>
    </row>
    <row r="86" spans="2:17" ht="16.5" customHeight="1">
      <c r="B86" s="134"/>
      <c r="C86" s="244"/>
      <c r="D86" s="211" t="s">
        <v>613</v>
      </c>
      <c r="E86" s="211"/>
      <c r="F86" s="211"/>
      <c r="G86" s="703"/>
      <c r="H86" s="211"/>
      <c r="Q86" s="125"/>
    </row>
    <row r="87" spans="2:17" ht="7.5" customHeight="1">
      <c r="B87" s="134"/>
      <c r="C87" s="244"/>
      <c r="D87" s="211"/>
      <c r="E87" s="211"/>
      <c r="F87" s="211"/>
      <c r="G87" s="704"/>
      <c r="H87" s="211"/>
      <c r="I87" s="211"/>
      <c r="J87" s="211"/>
      <c r="Q87" s="125"/>
    </row>
    <row r="88" spans="2:17" ht="15.75" customHeight="1">
      <c r="B88" s="134"/>
      <c r="C88" s="244"/>
      <c r="D88" s="211" t="s">
        <v>614</v>
      </c>
      <c r="E88" s="211"/>
      <c r="F88" s="211"/>
      <c r="G88" s="703"/>
      <c r="H88" s="211"/>
      <c r="Q88" s="125"/>
    </row>
    <row r="89" spans="2:17" ht="7.5" customHeight="1">
      <c r="B89" s="134"/>
      <c r="C89" s="244"/>
      <c r="D89" s="211"/>
      <c r="E89" s="211"/>
      <c r="F89" s="211"/>
      <c r="G89" s="704"/>
      <c r="H89" s="211"/>
      <c r="I89" s="211"/>
      <c r="J89" s="211"/>
      <c r="Q89" s="125"/>
    </row>
    <row r="90" spans="2:17" ht="16.5" customHeight="1">
      <c r="B90" s="134"/>
      <c r="C90" s="244"/>
      <c r="D90" s="211" t="s">
        <v>615</v>
      </c>
      <c r="E90" s="211"/>
      <c r="F90" s="211"/>
      <c r="G90" s="703"/>
      <c r="H90" s="211"/>
      <c r="Q90" s="125"/>
    </row>
    <row r="91" spans="2:17" ht="8.25" customHeight="1">
      <c r="B91" s="134"/>
      <c r="C91" s="244"/>
      <c r="D91" s="211"/>
      <c r="E91" s="211"/>
      <c r="F91" s="211"/>
      <c r="G91" s="704"/>
      <c r="H91" s="211"/>
      <c r="I91" s="211"/>
      <c r="J91" s="211"/>
      <c r="Q91" s="125"/>
    </row>
    <row r="92" spans="2:17" ht="17.25" customHeight="1">
      <c r="B92" s="134"/>
      <c r="C92" s="244"/>
      <c r="D92" s="211" t="s">
        <v>616</v>
      </c>
      <c r="E92" s="211"/>
      <c r="F92" s="211"/>
      <c r="G92" s="703"/>
      <c r="H92" s="211"/>
      <c r="Q92" s="125"/>
    </row>
    <row r="93" spans="2:17" ht="9" customHeight="1">
      <c r="B93" s="134"/>
      <c r="C93" s="244"/>
      <c r="D93" s="211"/>
      <c r="E93" s="211"/>
      <c r="F93" s="211"/>
      <c r="G93" s="704"/>
      <c r="H93" s="211"/>
      <c r="I93" s="211"/>
      <c r="J93" s="211"/>
      <c r="Q93" s="125"/>
    </row>
    <row r="94" spans="2:17" ht="17.25" customHeight="1">
      <c r="B94" s="134"/>
      <c r="C94" s="244"/>
      <c r="D94" s="211" t="s">
        <v>617</v>
      </c>
      <c r="E94" s="211"/>
      <c r="F94" s="211"/>
      <c r="G94" s="703"/>
      <c r="H94" s="211"/>
      <c r="Q94" s="125"/>
    </row>
    <row r="95" spans="2:17" ht="10.5" customHeight="1">
      <c r="B95" s="134"/>
      <c r="C95" s="244"/>
      <c r="D95" s="211"/>
      <c r="E95" s="211"/>
      <c r="F95" s="211"/>
      <c r="G95" s="704"/>
      <c r="H95" s="211"/>
      <c r="I95" s="211"/>
      <c r="J95" s="211"/>
      <c r="Q95" s="125"/>
    </row>
    <row r="96" spans="2:17" ht="15" customHeight="1">
      <c r="B96" s="134"/>
      <c r="C96" s="244"/>
      <c r="D96" s="211" t="s">
        <v>618</v>
      </c>
      <c r="E96" s="211"/>
      <c r="F96" s="211"/>
      <c r="G96" s="703"/>
      <c r="H96" s="211"/>
      <c r="Q96" s="125"/>
    </row>
    <row r="97" spans="2:17" ht="9.75" customHeight="1">
      <c r="B97" s="134"/>
      <c r="C97" s="244"/>
      <c r="D97" s="211"/>
      <c r="E97" s="211"/>
      <c r="F97" s="211"/>
      <c r="G97" s="704"/>
      <c r="H97" s="211"/>
      <c r="I97" s="211"/>
      <c r="J97" s="211"/>
      <c r="Q97" s="125"/>
    </row>
    <row r="98" spans="2:17" ht="18.75" customHeight="1">
      <c r="B98" s="134"/>
      <c r="C98" s="244"/>
      <c r="D98" s="211" t="s">
        <v>554</v>
      </c>
      <c r="E98" s="211"/>
      <c r="F98" s="211"/>
      <c r="G98" s="703"/>
      <c r="H98" s="211"/>
      <c r="Q98" s="125"/>
    </row>
    <row r="99" spans="2:17" ht="10.5" customHeight="1">
      <c r="B99" s="134"/>
      <c r="C99" s="189"/>
      <c r="D99" s="189"/>
      <c r="E99" s="189"/>
      <c r="F99" s="189"/>
      <c r="G99" s="751"/>
      <c r="H99" s="211"/>
      <c r="I99" s="211"/>
      <c r="J99" s="211"/>
      <c r="Q99" s="125"/>
    </row>
    <row r="100" spans="2:17" ht="16.5" customHeight="1">
      <c r="B100" s="134"/>
      <c r="C100" s="255" t="s">
        <v>362</v>
      </c>
      <c r="D100" s="901" t="s">
        <v>619</v>
      </c>
      <c r="E100" s="901"/>
      <c r="F100" s="901"/>
      <c r="G100" s="751"/>
      <c r="H100" s="211"/>
      <c r="I100" s="211"/>
      <c r="J100" s="211"/>
      <c r="Q100" s="125"/>
    </row>
    <row r="101" spans="2:17" ht="10.5" customHeight="1">
      <c r="B101" s="134"/>
      <c r="C101" s="255"/>
      <c r="D101" s="189"/>
      <c r="E101" s="189"/>
      <c r="F101" s="189"/>
      <c r="G101" s="751"/>
      <c r="H101" s="211"/>
      <c r="I101" s="211"/>
      <c r="J101" s="211"/>
      <c r="Q101" s="125"/>
    </row>
    <row r="102" spans="2:17" ht="16.5" customHeight="1">
      <c r="B102" s="134"/>
      <c r="C102" s="244"/>
      <c r="D102" s="211" t="s">
        <v>620</v>
      </c>
      <c r="E102" s="211"/>
      <c r="F102" s="211"/>
      <c r="G102" s="703"/>
      <c r="H102" s="211"/>
      <c r="Q102" s="125"/>
    </row>
    <row r="103" spans="2:17" ht="7.5" customHeight="1">
      <c r="B103" s="134"/>
      <c r="C103" s="244"/>
      <c r="D103" s="211"/>
      <c r="E103" s="211"/>
      <c r="F103" s="211"/>
      <c r="G103" s="704"/>
      <c r="H103" s="211"/>
      <c r="I103" s="211"/>
      <c r="J103" s="211"/>
      <c r="Q103" s="125"/>
    </row>
    <row r="104" spans="2:17" ht="15.75" customHeight="1">
      <c r="B104" s="134"/>
      <c r="C104" s="244"/>
      <c r="D104" s="211" t="s">
        <v>621</v>
      </c>
      <c r="E104" s="211"/>
      <c r="F104" s="211"/>
      <c r="G104" s="703"/>
      <c r="H104" s="211"/>
      <c r="Q104" s="125"/>
    </row>
    <row r="105" spans="2:17" ht="7.5" customHeight="1">
      <c r="B105" s="134"/>
      <c r="C105" s="244"/>
      <c r="D105" s="211"/>
      <c r="E105" s="211"/>
      <c r="F105" s="211"/>
      <c r="G105" s="704"/>
      <c r="H105" s="211"/>
      <c r="I105" s="211"/>
      <c r="J105" s="211"/>
      <c r="Q105" s="125"/>
    </row>
    <row r="106" spans="2:17" ht="16.5" customHeight="1">
      <c r="B106" s="134"/>
      <c r="C106" s="244"/>
      <c r="D106" s="211" t="s">
        <v>622</v>
      </c>
      <c r="E106" s="211"/>
      <c r="F106" s="211"/>
      <c r="G106" s="703"/>
      <c r="H106" s="211"/>
      <c r="Q106" s="125"/>
    </row>
    <row r="107" spans="2:17" ht="8.25" customHeight="1">
      <c r="B107" s="134"/>
      <c r="C107" s="244"/>
      <c r="D107" s="211"/>
      <c r="E107" s="211"/>
      <c r="F107" s="211"/>
      <c r="G107" s="704"/>
      <c r="H107" s="211"/>
      <c r="I107" s="211"/>
      <c r="J107" s="211"/>
      <c r="Q107" s="125"/>
    </row>
    <row r="108" spans="2:17" ht="19.5" customHeight="1">
      <c r="B108" s="134"/>
      <c r="C108" s="244"/>
      <c r="D108" s="211" t="s">
        <v>616</v>
      </c>
      <c r="E108" s="211"/>
      <c r="F108" s="211"/>
      <c r="G108" s="703"/>
      <c r="H108" s="211"/>
      <c r="Q108" s="125"/>
    </row>
    <row r="109" spans="2:17" ht="9" customHeight="1">
      <c r="B109" s="134"/>
      <c r="C109" s="244"/>
      <c r="D109" s="211"/>
      <c r="E109" s="211"/>
      <c r="F109" s="211"/>
      <c r="G109" s="704"/>
      <c r="H109" s="211"/>
      <c r="I109" s="211"/>
      <c r="J109" s="211"/>
      <c r="Q109" s="125"/>
    </row>
    <row r="110" spans="2:17" ht="18.75" customHeight="1">
      <c r="B110" s="134"/>
      <c r="C110" s="244"/>
      <c r="D110" s="211" t="s">
        <v>623</v>
      </c>
      <c r="E110" s="211"/>
      <c r="F110" s="211"/>
      <c r="G110" s="703"/>
      <c r="H110" s="211"/>
      <c r="Q110" s="125"/>
    </row>
    <row r="111" spans="2:17" ht="12.75" customHeight="1">
      <c r="B111" s="134"/>
      <c r="C111" s="244"/>
      <c r="D111" s="211"/>
      <c r="E111" s="211"/>
      <c r="F111" s="211"/>
      <c r="G111" s="704"/>
      <c r="H111" s="211"/>
      <c r="Q111" s="125"/>
    </row>
    <row r="112" spans="2:17" ht="15" customHeight="1">
      <c r="B112" s="134"/>
      <c r="C112" s="244"/>
      <c r="D112" s="211" t="s">
        <v>618</v>
      </c>
      <c r="E112" s="211"/>
      <c r="F112" s="211"/>
      <c r="G112" s="703"/>
      <c r="H112" s="211"/>
      <c r="Q112" s="125"/>
    </row>
    <row r="113" spans="2:17" ht="9.75" customHeight="1">
      <c r="B113" s="134"/>
      <c r="C113" s="244"/>
      <c r="D113" s="211"/>
      <c r="E113" s="211"/>
      <c r="F113" s="211"/>
      <c r="G113" s="704"/>
      <c r="H113" s="211"/>
      <c r="I113" s="211"/>
      <c r="J113" s="211"/>
      <c r="Q113" s="125"/>
    </row>
    <row r="114" spans="2:17" ht="15" customHeight="1">
      <c r="B114" s="134"/>
      <c r="C114" s="244"/>
      <c r="D114" s="211" t="s">
        <v>554</v>
      </c>
      <c r="E114" s="211"/>
      <c r="F114" s="211"/>
      <c r="G114" s="703"/>
      <c r="H114" s="211"/>
      <c r="Q114" s="125"/>
    </row>
    <row r="115" spans="2:17" ht="10.5" customHeight="1">
      <c r="B115" s="134"/>
      <c r="C115" s="244"/>
      <c r="D115" s="211"/>
      <c r="E115" s="211"/>
      <c r="F115" s="211"/>
      <c r="G115" s="145"/>
      <c r="H115" s="211"/>
      <c r="Q115" s="125"/>
    </row>
    <row r="116" spans="2:17" ht="15.75">
      <c r="B116" s="256" t="s">
        <v>624</v>
      </c>
      <c r="C116" s="880" t="s">
        <v>625</v>
      </c>
      <c r="D116" s="880"/>
      <c r="E116" s="880"/>
      <c r="F116" s="880"/>
      <c r="G116" s="880"/>
      <c r="H116" s="880"/>
      <c r="I116" s="880"/>
      <c r="J116" s="209"/>
      <c r="M116" s="118"/>
      <c r="N116" s="118"/>
      <c r="O116" s="118"/>
      <c r="P116" s="118"/>
      <c r="Q116" s="125"/>
    </row>
    <row r="117" spans="2:17" ht="19.5" customHeight="1">
      <c r="B117" s="134"/>
      <c r="C117" s="880"/>
      <c r="D117" s="880"/>
      <c r="E117" s="880"/>
      <c r="F117" s="880"/>
      <c r="G117" s="880"/>
      <c r="H117" s="880"/>
      <c r="I117" s="880"/>
      <c r="J117" s="209"/>
      <c r="M117" s="118"/>
      <c r="N117" s="118"/>
      <c r="O117" s="118"/>
      <c r="P117" s="118"/>
      <c r="Q117" s="125"/>
    </row>
    <row r="118" spans="2:17" ht="10.5" customHeight="1">
      <c r="B118" s="134"/>
      <c r="C118" s="211"/>
      <c r="D118" s="211"/>
      <c r="E118" s="211"/>
      <c r="F118" s="211"/>
      <c r="G118" s="211"/>
      <c r="H118" s="211"/>
      <c r="I118" s="211"/>
      <c r="J118" s="211"/>
      <c r="M118" s="118"/>
      <c r="N118" s="118"/>
      <c r="O118" s="118"/>
      <c r="P118" s="118"/>
      <c r="Q118" s="125"/>
    </row>
    <row r="119" spans="2:17" ht="15.75">
      <c r="B119" s="134"/>
      <c r="C119" s="850" t="s">
        <v>629</v>
      </c>
      <c r="D119" s="851"/>
      <c r="E119" s="851"/>
      <c r="F119" s="851"/>
      <c r="G119" s="851"/>
      <c r="H119" s="851"/>
      <c r="I119" s="852"/>
      <c r="J119" s="265"/>
      <c r="M119" s="118"/>
      <c r="N119" s="118"/>
      <c r="O119" s="118"/>
      <c r="P119" s="118"/>
      <c r="Q119" s="125"/>
    </row>
    <row r="120" spans="2:17" ht="15.75">
      <c r="B120" s="134"/>
      <c r="C120" s="853"/>
      <c r="D120" s="854"/>
      <c r="E120" s="854"/>
      <c r="F120" s="854"/>
      <c r="G120" s="854"/>
      <c r="H120" s="854"/>
      <c r="I120" s="855"/>
      <c r="J120" s="265"/>
      <c r="M120" s="118"/>
      <c r="N120" s="118"/>
      <c r="O120" s="118"/>
      <c r="P120" s="118"/>
      <c r="Q120" s="125"/>
    </row>
    <row r="121" spans="2:17" ht="15.75">
      <c r="B121" s="134"/>
      <c r="C121" s="853"/>
      <c r="D121" s="854"/>
      <c r="E121" s="854"/>
      <c r="F121" s="854"/>
      <c r="G121" s="854"/>
      <c r="H121" s="854"/>
      <c r="I121" s="855"/>
      <c r="J121" s="265"/>
      <c r="M121" s="118"/>
      <c r="N121" s="118"/>
      <c r="O121" s="118"/>
      <c r="P121" s="118"/>
      <c r="Q121" s="125"/>
    </row>
    <row r="122" spans="2:17" ht="15.75">
      <c r="B122" s="134"/>
      <c r="C122" s="856"/>
      <c r="D122" s="857"/>
      <c r="E122" s="857"/>
      <c r="F122" s="857"/>
      <c r="G122" s="857"/>
      <c r="H122" s="857"/>
      <c r="I122" s="858"/>
      <c r="J122" s="265"/>
      <c r="M122" s="118"/>
      <c r="N122" s="118"/>
      <c r="O122" s="118"/>
      <c r="P122" s="118"/>
      <c r="Q122" s="125"/>
    </row>
    <row r="123" spans="2:17" ht="10.5" customHeight="1">
      <c r="B123" s="134"/>
      <c r="C123" s="211"/>
      <c r="D123" s="211"/>
      <c r="E123" s="211"/>
      <c r="F123" s="211"/>
      <c r="G123" s="211"/>
      <c r="H123" s="211"/>
      <c r="I123" s="211"/>
      <c r="J123" s="211"/>
      <c r="M123" s="118"/>
      <c r="N123" s="118"/>
      <c r="O123" s="118"/>
      <c r="P123" s="118"/>
      <c r="Q123" s="125"/>
    </row>
    <row r="124" spans="2:21" ht="15.75">
      <c r="B124" s="134"/>
      <c r="C124" s="244" t="s">
        <v>626</v>
      </c>
      <c r="D124" s="880" t="s">
        <v>336</v>
      </c>
      <c r="E124" s="880"/>
      <c r="F124" s="880"/>
      <c r="G124" s="880"/>
      <c r="H124" s="880"/>
      <c r="I124" s="880"/>
      <c r="J124" s="209"/>
      <c r="M124" s="703"/>
      <c r="N124" s="742"/>
      <c r="O124" s="704"/>
      <c r="P124" s="703"/>
      <c r="Q124" s="125"/>
      <c r="S124" s="129">
        <v>100</v>
      </c>
      <c r="T124" s="141"/>
      <c r="U124" s="243">
        <f>IF(M124&lt;&gt;"",100,0)</f>
        <v>0</v>
      </c>
    </row>
    <row r="125" spans="2:17" ht="15.75">
      <c r="B125" s="134"/>
      <c r="C125" s="244"/>
      <c r="D125" s="880"/>
      <c r="E125" s="880"/>
      <c r="F125" s="880"/>
      <c r="G125" s="880"/>
      <c r="H125" s="880"/>
      <c r="I125" s="880"/>
      <c r="J125" s="209"/>
      <c r="M125" s="704"/>
      <c r="N125" s="704"/>
      <c r="O125" s="704"/>
      <c r="P125" s="704"/>
      <c r="Q125" s="125"/>
    </row>
    <row r="126" spans="2:17" ht="52.5" customHeight="1">
      <c r="B126" s="134"/>
      <c r="C126" s="244"/>
      <c r="D126" s="880"/>
      <c r="E126" s="880"/>
      <c r="F126" s="880"/>
      <c r="G126" s="880"/>
      <c r="H126" s="880"/>
      <c r="I126" s="880"/>
      <c r="J126" s="209"/>
      <c r="M126" s="704"/>
      <c r="N126" s="704"/>
      <c r="O126" s="704"/>
      <c r="P126" s="704"/>
      <c r="Q126" s="125"/>
    </row>
    <row r="127" spans="2:17" ht="10.5" customHeight="1">
      <c r="B127" s="200"/>
      <c r="C127" s="257"/>
      <c r="D127" s="213"/>
      <c r="E127" s="213"/>
      <c r="F127" s="213"/>
      <c r="G127" s="213"/>
      <c r="H127" s="213"/>
      <c r="I127" s="213"/>
      <c r="J127" s="213"/>
      <c r="K127" s="215"/>
      <c r="L127" s="215"/>
      <c r="M127" s="749"/>
      <c r="N127" s="749"/>
      <c r="O127" s="749"/>
      <c r="P127" s="749"/>
      <c r="Q127" s="172"/>
    </row>
    <row r="128" spans="2:17" ht="10.5" customHeight="1">
      <c r="B128" s="205"/>
      <c r="C128" s="252"/>
      <c r="D128" s="253"/>
      <c r="E128" s="253"/>
      <c r="F128" s="253"/>
      <c r="G128" s="253"/>
      <c r="H128" s="253"/>
      <c r="I128" s="253"/>
      <c r="J128" s="253"/>
      <c r="K128" s="173"/>
      <c r="L128" s="173"/>
      <c r="M128" s="750"/>
      <c r="N128" s="750"/>
      <c r="O128" s="750"/>
      <c r="P128" s="750"/>
      <c r="Q128" s="156"/>
    </row>
    <row r="129" spans="2:21" ht="15.75">
      <c r="B129" s="134"/>
      <c r="C129" s="244" t="s">
        <v>627</v>
      </c>
      <c r="D129" s="914" t="s">
        <v>388</v>
      </c>
      <c r="E129" s="914"/>
      <c r="F129" s="914"/>
      <c r="G129" s="914"/>
      <c r="H129" s="914"/>
      <c r="I129" s="914"/>
      <c r="J129" s="266"/>
      <c r="M129" s="703"/>
      <c r="N129" s="742"/>
      <c r="O129" s="704"/>
      <c r="P129" s="703"/>
      <c r="Q129" s="125"/>
      <c r="S129" s="129">
        <v>100</v>
      </c>
      <c r="T129" s="141"/>
      <c r="U129" s="243">
        <f>IF(M129&lt;&gt;"",100,0)</f>
        <v>0</v>
      </c>
    </row>
    <row r="130" spans="2:17" ht="15.75">
      <c r="B130" s="134"/>
      <c r="C130" s="244"/>
      <c r="D130" s="914"/>
      <c r="E130" s="914"/>
      <c r="F130" s="914"/>
      <c r="G130" s="914"/>
      <c r="H130" s="914"/>
      <c r="I130" s="914"/>
      <c r="J130" s="266"/>
      <c r="M130" s="118"/>
      <c r="N130" s="118"/>
      <c r="O130" s="118"/>
      <c r="P130" s="118"/>
      <c r="Q130" s="125"/>
    </row>
    <row r="131" spans="2:17" ht="15.75">
      <c r="B131" s="134"/>
      <c r="C131" s="244"/>
      <c r="D131" s="914"/>
      <c r="E131" s="914"/>
      <c r="F131" s="914"/>
      <c r="G131" s="914"/>
      <c r="H131" s="914"/>
      <c r="I131" s="914"/>
      <c r="J131" s="266"/>
      <c r="M131" s="118"/>
      <c r="N131" s="118"/>
      <c r="O131" s="118"/>
      <c r="P131" s="118"/>
      <c r="Q131" s="125"/>
    </row>
    <row r="132" spans="2:17" ht="36" customHeight="1">
      <c r="B132" s="134"/>
      <c r="C132" s="244"/>
      <c r="D132" s="914"/>
      <c r="E132" s="914"/>
      <c r="F132" s="914"/>
      <c r="G132" s="914"/>
      <c r="H132" s="914"/>
      <c r="I132" s="914"/>
      <c r="J132" s="266"/>
      <c r="M132" s="118"/>
      <c r="N132" s="118"/>
      <c r="O132" s="118"/>
      <c r="P132" s="118"/>
      <c r="Q132" s="125"/>
    </row>
    <row r="133" spans="2:17" ht="10.5" customHeight="1">
      <c r="B133" s="134"/>
      <c r="C133" s="244"/>
      <c r="D133" s="211"/>
      <c r="E133" s="211"/>
      <c r="F133" s="211"/>
      <c r="G133" s="211"/>
      <c r="H133" s="211"/>
      <c r="I133" s="211"/>
      <c r="J133" s="211"/>
      <c r="Q133" s="125"/>
    </row>
    <row r="134" spans="2:21" ht="15.75">
      <c r="B134" s="134"/>
      <c r="C134" s="147"/>
      <c r="L134" s="902" t="s">
        <v>369</v>
      </c>
      <c r="M134" s="902"/>
      <c r="N134" s="902"/>
      <c r="P134" s="915">
        <f>S134</f>
        <v>1400</v>
      </c>
      <c r="Q134" s="916"/>
      <c r="S134" s="258">
        <f>SUM(S25:S129)</f>
        <v>1400</v>
      </c>
      <c r="T134" s="259"/>
      <c r="U134" s="258">
        <f>SUM(U25:U129)</f>
        <v>0</v>
      </c>
    </row>
    <row r="135" spans="2:17" ht="10.5" customHeight="1">
      <c r="B135" s="126"/>
      <c r="Q135" s="125"/>
    </row>
    <row r="136" spans="2:17" ht="10.5" customHeight="1">
      <c r="B136" s="150"/>
      <c r="C136" s="151"/>
      <c r="D136" s="151"/>
      <c r="E136" s="151"/>
      <c r="F136" s="152"/>
      <c r="G136" s="153"/>
      <c r="H136" s="153"/>
      <c r="I136" s="153"/>
      <c r="J136" s="153"/>
      <c r="K136" s="153"/>
      <c r="L136" s="153"/>
      <c r="M136" s="154"/>
      <c r="N136" s="154"/>
      <c r="O136" s="155"/>
      <c r="P136" s="155"/>
      <c r="Q136" s="156"/>
    </row>
    <row r="137" spans="2:17" ht="15.75">
      <c r="B137" s="126" t="s">
        <v>303</v>
      </c>
      <c r="C137" s="145"/>
      <c r="D137" s="145"/>
      <c r="E137" s="145" t="s">
        <v>527</v>
      </c>
      <c r="F137" s="125"/>
      <c r="G137" s="145"/>
      <c r="H137" s="145"/>
      <c r="I137" s="145"/>
      <c r="J137" s="145"/>
      <c r="K137" s="145"/>
      <c r="L137" s="145"/>
      <c r="M137" s="138"/>
      <c r="N137" s="138"/>
      <c r="O137" s="138"/>
      <c r="P137" s="138"/>
      <c r="Q137" s="125"/>
    </row>
    <row r="138" spans="2:17" ht="10.5" customHeight="1">
      <c r="B138" s="126"/>
      <c r="C138" s="145"/>
      <c r="D138" s="145"/>
      <c r="E138" s="145"/>
      <c r="F138" s="125"/>
      <c r="G138" s="145"/>
      <c r="H138" s="145"/>
      <c r="I138" s="145"/>
      <c r="J138" s="145"/>
      <c r="K138" s="145"/>
      <c r="L138" s="145"/>
      <c r="M138" s="138"/>
      <c r="N138" s="138"/>
      <c r="O138" s="138"/>
      <c r="P138" s="138"/>
      <c r="Q138" s="125"/>
    </row>
    <row r="139" spans="2:17" ht="15.75">
      <c r="B139" s="126" t="s">
        <v>528</v>
      </c>
      <c r="C139" s="145"/>
      <c r="D139" s="145"/>
      <c r="E139" s="145"/>
      <c r="F139" s="125"/>
      <c r="G139" s="145" t="s">
        <v>529</v>
      </c>
      <c r="H139" s="145"/>
      <c r="I139" s="145"/>
      <c r="J139" s="145"/>
      <c r="K139" s="145"/>
      <c r="L139" s="145"/>
      <c r="M139" s="138"/>
      <c r="N139" s="157"/>
      <c r="O139" s="138"/>
      <c r="P139" s="138"/>
      <c r="Q139" s="125"/>
    </row>
    <row r="140" spans="2:17" ht="10.5" customHeight="1">
      <c r="B140" s="126"/>
      <c r="C140" s="145"/>
      <c r="D140" s="145"/>
      <c r="E140" s="145"/>
      <c r="F140" s="125"/>
      <c r="G140" s="145"/>
      <c r="H140" s="145"/>
      <c r="I140" s="145"/>
      <c r="J140" s="145"/>
      <c r="K140" s="145"/>
      <c r="L140" s="145"/>
      <c r="M140" s="138"/>
      <c r="N140" s="157"/>
      <c r="O140" s="138"/>
      <c r="P140" s="138"/>
      <c r="Q140" s="125"/>
    </row>
    <row r="141" spans="2:17" ht="15.75">
      <c r="B141" s="158"/>
      <c r="C141" s="145"/>
      <c r="D141" s="145"/>
      <c r="E141" s="145" t="s">
        <v>530</v>
      </c>
      <c r="F141" s="125"/>
      <c r="G141" s="145" t="s">
        <v>531</v>
      </c>
      <c r="H141" s="145" t="s">
        <v>532</v>
      </c>
      <c r="L141" s="145"/>
      <c r="M141" s="138"/>
      <c r="N141" s="157"/>
      <c r="O141" s="138"/>
      <c r="P141" s="138"/>
      <c r="Q141" s="125"/>
    </row>
    <row r="142" spans="2:17" ht="10.5" customHeight="1">
      <c r="B142" s="158"/>
      <c r="C142" s="145"/>
      <c r="D142" s="145"/>
      <c r="E142" s="145"/>
      <c r="F142" s="125"/>
      <c r="G142" s="145"/>
      <c r="H142" s="145"/>
      <c r="L142" s="145"/>
      <c r="M142" s="138"/>
      <c r="N142" s="157"/>
      <c r="O142" s="138"/>
      <c r="P142" s="138"/>
      <c r="Q142" s="125"/>
    </row>
    <row r="143" spans="2:17" ht="15.75">
      <c r="B143" s="159"/>
      <c r="C143" s="160"/>
      <c r="D143" s="160"/>
      <c r="E143" s="160" t="s">
        <v>533</v>
      </c>
      <c r="F143" s="161"/>
      <c r="G143" s="160" t="s">
        <v>534</v>
      </c>
      <c r="H143" s="160" t="s">
        <v>532</v>
      </c>
      <c r="L143" s="160"/>
      <c r="M143" s="162"/>
      <c r="N143" s="157"/>
      <c r="O143" s="138"/>
      <c r="P143" s="138"/>
      <c r="Q143" s="125"/>
    </row>
    <row r="144" spans="2:17" ht="10.5" customHeight="1">
      <c r="B144" s="163"/>
      <c r="C144" s="164"/>
      <c r="D144" s="164"/>
      <c r="E144" s="164"/>
      <c r="F144" s="165"/>
      <c r="G144" s="164"/>
      <c r="H144" s="164"/>
      <c r="I144" s="164"/>
      <c r="J144" s="164"/>
      <c r="K144" s="164"/>
      <c r="L144" s="164"/>
      <c r="M144" s="166"/>
      <c r="N144" s="166"/>
      <c r="O144" s="138"/>
      <c r="P144" s="138"/>
      <c r="Q144" s="125"/>
    </row>
    <row r="145" spans="2:17" ht="15.75">
      <c r="B145" s="163"/>
      <c r="C145" s="164"/>
      <c r="D145" s="164"/>
      <c r="E145" s="160" t="s">
        <v>535</v>
      </c>
      <c r="F145" s="165"/>
      <c r="G145" s="164"/>
      <c r="H145" s="164"/>
      <c r="I145" s="164"/>
      <c r="J145" s="164"/>
      <c r="K145" s="164"/>
      <c r="L145" s="164"/>
      <c r="M145" s="166"/>
      <c r="N145" s="166"/>
      <c r="O145" s="138"/>
      <c r="P145" s="138"/>
      <c r="Q145" s="125"/>
    </row>
    <row r="146" spans="2:17" ht="10.5" customHeight="1">
      <c r="B146" s="167"/>
      <c r="C146" s="168"/>
      <c r="D146" s="168"/>
      <c r="E146" s="168"/>
      <c r="F146" s="169"/>
      <c r="G146" s="168"/>
      <c r="H146" s="168"/>
      <c r="I146" s="168"/>
      <c r="J146" s="168"/>
      <c r="K146" s="168"/>
      <c r="L146" s="168"/>
      <c r="M146" s="170"/>
      <c r="N146" s="170"/>
      <c r="O146" s="171"/>
      <c r="P146" s="171"/>
      <c r="Q146" s="172"/>
    </row>
  </sheetData>
  <sheetProtection/>
  <mergeCells count="27">
    <mergeCell ref="D84:F84"/>
    <mergeCell ref="B1:Q1"/>
    <mergeCell ref="B3:Q5"/>
    <mergeCell ref="B8:Q8"/>
    <mergeCell ref="B9:Q9"/>
    <mergeCell ref="B10:O10"/>
    <mergeCell ref="B7:P7"/>
    <mergeCell ref="D28:I30"/>
    <mergeCell ref="D124:I126"/>
    <mergeCell ref="D129:I132"/>
    <mergeCell ref="L134:N134"/>
    <mergeCell ref="P134:Q134"/>
    <mergeCell ref="C54:I56"/>
    <mergeCell ref="C67:I68"/>
    <mergeCell ref="C69:I71"/>
    <mergeCell ref="C79:I80"/>
    <mergeCell ref="C81:I83"/>
    <mergeCell ref="D32:I33"/>
    <mergeCell ref="D100:F100"/>
    <mergeCell ref="C116:I117"/>
    <mergeCell ref="C119:I122"/>
    <mergeCell ref="C52:I53"/>
    <mergeCell ref="C19:H23"/>
    <mergeCell ref="D34:I36"/>
    <mergeCell ref="C46:I47"/>
    <mergeCell ref="C48:I50"/>
    <mergeCell ref="D27:I27"/>
  </mergeCells>
  <conditionalFormatting sqref="M22:Q23 K81:P83 C25:P80 C84:P133">
    <cfRule type="expression" priority="2" dxfId="5" stopIfTrue="1">
      <formula>IF($K$19&lt;&gt;"",CELL("PROTECT"),"")</formula>
    </cfRule>
  </conditionalFormatting>
  <conditionalFormatting sqref="C81:J83">
    <cfRule type="expression" priority="1" dxfId="5" stopIfTrue="1">
      <formula>IF($K$19&lt;&gt;"",CELL("PROTECT"),"")</formula>
    </cfRule>
  </conditionalFormatting>
  <printOptions/>
  <pageMargins left="0.433070866141732" right="0.433070866141732" top="0.47244094488189" bottom="0.47244094488189" header="0.31496062992126" footer="0.31496062992126"/>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FFCCCC"/>
  </sheetPr>
  <dimension ref="A1:S170"/>
  <sheetViews>
    <sheetView showGridLines="0" zoomScaleSheetLayoutView="100" zoomScalePageLayoutView="0" workbookViewId="0" topLeftCell="A1">
      <selection activeCell="A1" sqref="A1:N1"/>
    </sheetView>
  </sheetViews>
  <sheetFormatPr defaultColWidth="11.421875" defaultRowHeight="12.75"/>
  <cols>
    <col min="1" max="1" width="2.140625" style="118" customWidth="1"/>
    <col min="2" max="2" width="3.421875" style="118" customWidth="1"/>
    <col min="3" max="3" width="5.00390625" style="118" customWidth="1"/>
    <col min="4" max="4" width="7.421875" style="118" customWidth="1"/>
    <col min="5" max="5" width="6.7109375" style="118" customWidth="1"/>
    <col min="6" max="7" width="25.7109375" style="118" customWidth="1"/>
    <col min="8" max="8" width="4.140625" style="118" customWidth="1"/>
    <col min="9" max="9" width="6.7109375" style="118" customWidth="1"/>
    <col min="10" max="10" width="6.7109375" style="270" customWidth="1"/>
    <col min="11" max="12" width="1.421875" style="270" customWidth="1"/>
    <col min="13" max="13" width="6.7109375" style="270" customWidth="1"/>
    <col min="14" max="14" width="4.140625" style="118" customWidth="1"/>
    <col min="15" max="15" width="4.7109375" style="118" customWidth="1"/>
    <col min="16" max="16" width="11.421875" style="118" customWidth="1"/>
    <col min="17" max="17" width="4.421875" style="118" customWidth="1"/>
    <col min="18" max="16384" width="11.421875" style="118" customWidth="1"/>
  </cols>
  <sheetData>
    <row r="1" spans="1:14" ht="15.75">
      <c r="A1" s="872" t="s">
        <v>667</v>
      </c>
      <c r="B1" s="872"/>
      <c r="C1" s="872"/>
      <c r="D1" s="872"/>
      <c r="E1" s="872"/>
      <c r="F1" s="872"/>
      <c r="G1" s="872"/>
      <c r="H1" s="872"/>
      <c r="I1" s="872"/>
      <c r="J1" s="872"/>
      <c r="K1" s="872"/>
      <c r="L1" s="872"/>
      <c r="M1" s="872"/>
      <c r="N1" s="872"/>
    </row>
    <row r="2" spans="2:9" ht="10.5" customHeight="1">
      <c r="B2" s="124"/>
      <c r="C2" s="124"/>
      <c r="D2" s="124"/>
      <c r="E2" s="124"/>
      <c r="F2" s="124"/>
      <c r="G2" s="124"/>
      <c r="H2" s="124"/>
      <c r="I2" s="124"/>
    </row>
    <row r="3" spans="2:14" ht="15.75">
      <c r="B3" s="941" t="s">
        <v>632</v>
      </c>
      <c r="C3" s="869"/>
      <c r="D3" s="869"/>
      <c r="E3" s="869"/>
      <c r="F3" s="869"/>
      <c r="G3" s="869"/>
      <c r="H3" s="869"/>
      <c r="I3" s="869"/>
      <c r="J3" s="869"/>
      <c r="K3" s="869"/>
      <c r="L3" s="869"/>
      <c r="M3" s="869"/>
      <c r="N3" s="870"/>
    </row>
    <row r="4" spans="2:14" ht="15.75">
      <c r="B4" s="942" t="s">
        <v>538</v>
      </c>
      <c r="C4" s="943"/>
      <c r="D4" s="943"/>
      <c r="E4" s="943"/>
      <c r="F4" s="943"/>
      <c r="G4" s="943"/>
      <c r="H4" s="943"/>
      <c r="I4" s="943"/>
      <c r="J4" s="943"/>
      <c r="K4" s="943"/>
      <c r="L4" s="943"/>
      <c r="M4" s="943"/>
      <c r="N4" s="944"/>
    </row>
    <row r="5" spans="2:14" ht="15.75" customHeight="1">
      <c r="B5" s="927" t="s">
        <v>515</v>
      </c>
      <c r="C5" s="927"/>
      <c r="D5" s="927"/>
      <c r="E5" s="927"/>
      <c r="F5" s="927"/>
      <c r="G5" s="927"/>
      <c r="H5" s="927"/>
      <c r="I5" s="927"/>
      <c r="J5" s="927"/>
      <c r="K5" s="927"/>
      <c r="L5" s="927"/>
      <c r="M5" s="927"/>
      <c r="N5" s="927"/>
    </row>
    <row r="6" spans="2:14" ht="10.5" customHeight="1">
      <c r="B6" s="902"/>
      <c r="C6" s="902"/>
      <c r="D6" s="902"/>
      <c r="E6" s="902"/>
      <c r="F6" s="902"/>
      <c r="G6" s="902"/>
      <c r="H6" s="902"/>
      <c r="I6" s="902"/>
      <c r="J6" s="902"/>
      <c r="K6" s="902"/>
      <c r="L6" s="902"/>
      <c r="M6" s="902"/>
      <c r="N6" s="902"/>
    </row>
    <row r="7" spans="2:14" ht="15.75" customHeight="1">
      <c r="B7" s="868"/>
      <c r="C7" s="869"/>
      <c r="D7" s="869"/>
      <c r="E7" s="869"/>
      <c r="F7" s="869"/>
      <c r="G7" s="869"/>
      <c r="H7" s="869"/>
      <c r="I7" s="869"/>
      <c r="J7" s="869"/>
      <c r="K7" s="869"/>
      <c r="L7" s="869"/>
      <c r="M7" s="869"/>
      <c r="N7" s="870"/>
    </row>
    <row r="8" spans="2:14" ht="15.75" customHeight="1">
      <c r="B8" s="925" t="s">
        <v>19</v>
      </c>
      <c r="C8" s="863"/>
      <c r="D8" s="863"/>
      <c r="E8" s="863"/>
      <c r="F8" s="863"/>
      <c r="G8" s="863"/>
      <c r="H8" s="863"/>
      <c r="I8" s="863"/>
      <c r="J8" s="863"/>
      <c r="K8" s="863"/>
      <c r="L8" s="863"/>
      <c r="M8" s="863"/>
      <c r="N8" s="926"/>
    </row>
    <row r="9" spans="2:14" ht="15.75" customHeight="1">
      <c r="B9" s="925" t="s">
        <v>633</v>
      </c>
      <c r="C9" s="863"/>
      <c r="D9" s="863"/>
      <c r="E9" s="863"/>
      <c r="F9" s="863"/>
      <c r="G9" s="863"/>
      <c r="H9" s="863"/>
      <c r="I9" s="863"/>
      <c r="J9" s="863"/>
      <c r="K9" s="863"/>
      <c r="L9" s="863"/>
      <c r="M9" s="863"/>
      <c r="N9" s="926"/>
    </row>
    <row r="10" spans="2:14" ht="15.75" customHeight="1" thickBot="1">
      <c r="B10" s="928"/>
      <c r="C10" s="929"/>
      <c r="D10" s="929"/>
      <c r="E10" s="929"/>
      <c r="F10" s="929"/>
      <c r="G10" s="929"/>
      <c r="H10" s="929"/>
      <c r="I10" s="929"/>
      <c r="J10" s="929"/>
      <c r="K10" s="929"/>
      <c r="L10" s="929"/>
      <c r="M10" s="929"/>
      <c r="N10" s="930"/>
    </row>
    <row r="11" spans="2:14" ht="10.5" customHeight="1" thickTop="1">
      <c r="B11" s="123"/>
      <c r="C11" s="124"/>
      <c r="D11" s="124"/>
      <c r="E11" s="124"/>
      <c r="F11" s="124"/>
      <c r="G11" s="124"/>
      <c r="H11" s="124"/>
      <c r="I11" s="124"/>
      <c r="N11" s="125"/>
    </row>
    <row r="12" spans="2:14" ht="15.75">
      <c r="B12" s="123"/>
      <c r="C12" s="118" t="s">
        <v>15</v>
      </c>
      <c r="F12" s="118" t="str">
        <f>PENYUSUTAN_UP!F12</f>
        <v>: ………………………………………………….............................</v>
      </c>
      <c r="I12" s="124"/>
      <c r="N12" s="125"/>
    </row>
    <row r="13" spans="2:14" ht="10.5" customHeight="1">
      <c r="B13" s="126"/>
      <c r="N13" s="125"/>
    </row>
    <row r="14" spans="2:14" ht="15.75" customHeight="1">
      <c r="B14" s="126"/>
      <c r="C14" s="118" t="s">
        <v>179</v>
      </c>
      <c r="F14" s="118" t="str">
        <f>PENYUSUTAN_UP!F14</f>
        <v>: ………………………………………………….............................</v>
      </c>
      <c r="N14" s="125"/>
    </row>
    <row r="15" spans="2:14" ht="10.5" customHeight="1">
      <c r="B15" s="126"/>
      <c r="N15" s="125"/>
    </row>
    <row r="16" spans="2:14" ht="15.75" customHeight="1">
      <c r="B16" s="126"/>
      <c r="C16" s="118" t="s">
        <v>17</v>
      </c>
      <c r="F16" s="118" t="str">
        <f>PENYUSUTAN_UP!F16</f>
        <v>: ………………………………………………….............................</v>
      </c>
      <c r="N16" s="125"/>
    </row>
    <row r="17" spans="2:14" ht="10.5" customHeight="1" thickBot="1">
      <c r="B17" s="127"/>
      <c r="C17" s="121"/>
      <c r="D17" s="121"/>
      <c r="E17" s="121"/>
      <c r="F17" s="121"/>
      <c r="G17" s="121"/>
      <c r="H17" s="121"/>
      <c r="I17" s="121"/>
      <c r="J17" s="271"/>
      <c r="K17" s="271"/>
      <c r="L17" s="271"/>
      <c r="M17" s="271"/>
      <c r="N17" s="122"/>
    </row>
    <row r="18" spans="2:14" ht="10.5" customHeight="1" thickTop="1">
      <c r="B18" s="123"/>
      <c r="C18" s="124"/>
      <c r="D18" s="124"/>
      <c r="E18" s="124"/>
      <c r="F18" s="124"/>
      <c r="G18" s="124"/>
      <c r="H18" s="124"/>
      <c r="I18" s="124"/>
      <c r="N18" s="125"/>
    </row>
    <row r="19" spans="2:14" ht="15.75">
      <c r="B19" s="268"/>
      <c r="C19" s="130"/>
      <c r="D19" s="130"/>
      <c r="E19" s="130"/>
      <c r="F19" s="130"/>
      <c r="G19" s="130"/>
      <c r="H19" s="130"/>
      <c r="I19" s="130"/>
      <c r="J19" s="272" t="s">
        <v>2</v>
      </c>
      <c r="K19" s="272"/>
      <c r="L19" s="272"/>
      <c r="M19" s="272"/>
      <c r="N19" s="132"/>
    </row>
    <row r="20" spans="2:18" ht="15.75">
      <c r="B20" s="126"/>
      <c r="J20" s="272" t="s">
        <v>0</v>
      </c>
      <c r="K20" s="272"/>
      <c r="L20" s="272"/>
      <c r="M20" s="272" t="s">
        <v>1</v>
      </c>
      <c r="N20" s="132"/>
      <c r="P20" s="124" t="s">
        <v>516</v>
      </c>
      <c r="R20" s="118" t="s">
        <v>220</v>
      </c>
    </row>
    <row r="21" spans="1:18" ht="15.75" customHeight="1">
      <c r="A21" s="211"/>
      <c r="B21" s="273" t="s">
        <v>4</v>
      </c>
      <c r="C21" s="931" t="s">
        <v>634</v>
      </c>
      <c r="D21" s="931"/>
      <c r="E21" s="931"/>
      <c r="F21" s="931"/>
      <c r="G21" s="274"/>
      <c r="H21" s="211"/>
      <c r="I21" s="275"/>
      <c r="J21" s="211"/>
      <c r="K21" s="211"/>
      <c r="L21" s="211"/>
      <c r="M21" s="211"/>
      <c r="N21" s="276"/>
      <c r="O21" s="211"/>
      <c r="P21" s="211"/>
      <c r="Q21" s="211"/>
      <c r="R21" s="211"/>
    </row>
    <row r="22" spans="1:18" ht="6" customHeight="1">
      <c r="A22" s="211"/>
      <c r="B22" s="277"/>
      <c r="C22" s="189"/>
      <c r="D22" s="189"/>
      <c r="E22" s="189"/>
      <c r="F22" s="189"/>
      <c r="G22" s="209"/>
      <c r="H22" s="211"/>
      <c r="I22" s="275"/>
      <c r="J22" s="211"/>
      <c r="K22" s="211"/>
      <c r="L22" s="211"/>
      <c r="M22" s="211"/>
      <c r="N22" s="276"/>
      <c r="O22" s="211"/>
      <c r="P22" s="211"/>
      <c r="Q22" s="211"/>
      <c r="R22" s="211"/>
    </row>
    <row r="23" spans="2:17" ht="15.75">
      <c r="B23" s="158"/>
      <c r="C23" s="278" t="s">
        <v>267</v>
      </c>
      <c r="D23" s="211" t="s">
        <v>635</v>
      </c>
      <c r="E23" s="279"/>
      <c r="F23" s="279"/>
      <c r="G23" s="211"/>
      <c r="H23" s="211"/>
      <c r="I23" s="275"/>
      <c r="J23" s="211"/>
      <c r="K23" s="211"/>
      <c r="L23" s="211"/>
      <c r="M23" s="211"/>
      <c r="N23" s="276"/>
      <c r="O23" s="211"/>
      <c r="P23" s="211"/>
      <c r="Q23" s="211"/>
    </row>
    <row r="24" spans="2:17" ht="6" customHeight="1">
      <c r="B24" s="277"/>
      <c r="C24" s="211"/>
      <c r="D24" s="211"/>
      <c r="E24" s="211"/>
      <c r="F24" s="211"/>
      <c r="G24" s="211"/>
      <c r="H24" s="211"/>
      <c r="I24" s="180"/>
      <c r="J24" s="211"/>
      <c r="K24" s="211"/>
      <c r="L24" s="211"/>
      <c r="M24" s="211"/>
      <c r="N24" s="276"/>
      <c r="O24" s="211"/>
      <c r="P24" s="211"/>
      <c r="Q24" s="211"/>
    </row>
    <row r="25" spans="2:19" ht="20.25" customHeight="1">
      <c r="B25" s="158"/>
      <c r="C25" s="210"/>
      <c r="D25" s="280" t="s">
        <v>104</v>
      </c>
      <c r="E25" s="211" t="s">
        <v>636</v>
      </c>
      <c r="F25" s="211"/>
      <c r="G25" s="211"/>
      <c r="H25" s="211"/>
      <c r="I25" s="275"/>
      <c r="J25" s="703"/>
      <c r="K25" s="742"/>
      <c r="L25" s="704"/>
      <c r="M25" s="703"/>
      <c r="N25" s="125"/>
      <c r="P25" s="185">
        <v>100</v>
      </c>
      <c r="Q25" s="116"/>
      <c r="R25" s="281">
        <f>IF(J25&lt;&gt;"",100,0)</f>
        <v>0</v>
      </c>
      <c r="S25" s="115"/>
    </row>
    <row r="26" spans="2:17" ht="6" customHeight="1">
      <c r="B26" s="277"/>
      <c r="C26" s="211"/>
      <c r="D26" s="211"/>
      <c r="E26" s="189"/>
      <c r="F26" s="189"/>
      <c r="G26" s="189"/>
      <c r="H26" s="141"/>
      <c r="I26" s="180"/>
      <c r="J26" s="704"/>
      <c r="K26" s="704"/>
      <c r="L26" s="704"/>
      <c r="M26" s="704"/>
      <c r="N26" s="276"/>
      <c r="O26" s="211"/>
      <c r="P26" s="211"/>
      <c r="Q26" s="211"/>
    </row>
    <row r="27" spans="2:19" ht="15.75">
      <c r="B27" s="158"/>
      <c r="C27" s="250"/>
      <c r="D27" s="282" t="s">
        <v>105</v>
      </c>
      <c r="E27" s="879" t="s">
        <v>637</v>
      </c>
      <c r="F27" s="879"/>
      <c r="G27" s="879"/>
      <c r="H27" s="250"/>
      <c r="I27" s="157"/>
      <c r="J27" s="703"/>
      <c r="K27" s="742"/>
      <c r="L27" s="704"/>
      <c r="M27" s="703"/>
      <c r="N27" s="125"/>
      <c r="P27" s="185">
        <v>100</v>
      </c>
      <c r="Q27" s="116"/>
      <c r="R27" s="281">
        <f>IF(J27&lt;&gt;"",100,0)</f>
        <v>0</v>
      </c>
      <c r="S27" s="115"/>
    </row>
    <row r="28" spans="2:19" ht="15.75" customHeight="1">
      <c r="B28" s="158"/>
      <c r="C28" s="250"/>
      <c r="D28" s="282"/>
      <c r="E28" s="879"/>
      <c r="F28" s="879"/>
      <c r="G28" s="879"/>
      <c r="H28" s="283"/>
      <c r="I28" s="283"/>
      <c r="J28" s="743"/>
      <c r="K28" s="743"/>
      <c r="L28" s="743"/>
      <c r="M28" s="743"/>
      <c r="N28" s="284"/>
      <c r="O28" s="211"/>
      <c r="P28" s="211"/>
      <c r="Q28" s="285"/>
      <c r="R28" s="285"/>
      <c r="S28" s="286"/>
    </row>
    <row r="29" spans="1:18" ht="7.5" customHeight="1">
      <c r="A29" s="211"/>
      <c r="B29" s="277"/>
      <c r="C29" s="208"/>
      <c r="D29" s="208"/>
      <c r="E29" s="208"/>
      <c r="F29" s="208"/>
      <c r="G29" s="287"/>
      <c r="H29" s="250"/>
      <c r="I29" s="157"/>
      <c r="J29" s="743"/>
      <c r="K29" s="743"/>
      <c r="L29" s="743"/>
      <c r="M29" s="743"/>
      <c r="N29" s="276"/>
      <c r="O29" s="211"/>
      <c r="P29" s="211"/>
      <c r="Q29" s="211"/>
      <c r="R29" s="211"/>
    </row>
    <row r="30" spans="2:18" ht="15.75">
      <c r="B30" s="158"/>
      <c r="C30" s="288" t="s">
        <v>9</v>
      </c>
      <c r="D30" s="250" t="s">
        <v>258</v>
      </c>
      <c r="E30" s="289"/>
      <c r="F30" s="289"/>
      <c r="G30" s="250"/>
      <c r="H30" s="250"/>
      <c r="I30" s="157"/>
      <c r="J30" s="743"/>
      <c r="K30" s="743"/>
      <c r="L30" s="743"/>
      <c r="M30" s="743"/>
      <c r="N30" s="284"/>
      <c r="O30" s="250"/>
      <c r="P30" s="211"/>
      <c r="Q30" s="211"/>
      <c r="R30" s="211"/>
    </row>
    <row r="31" spans="2:18" ht="6" customHeight="1">
      <c r="B31" s="277"/>
      <c r="C31" s="250"/>
      <c r="D31" s="250"/>
      <c r="E31" s="250"/>
      <c r="F31" s="250"/>
      <c r="G31" s="250"/>
      <c r="H31" s="250"/>
      <c r="I31" s="290"/>
      <c r="J31" s="743"/>
      <c r="K31" s="743"/>
      <c r="L31" s="743"/>
      <c r="M31" s="743"/>
      <c r="N31" s="284"/>
      <c r="O31" s="250"/>
      <c r="P31" s="211"/>
      <c r="Q31" s="211"/>
      <c r="R31" s="211"/>
    </row>
    <row r="32" spans="2:19" ht="15.75">
      <c r="B32" s="158"/>
      <c r="C32" s="291"/>
      <c r="D32" s="282" t="s">
        <v>111</v>
      </c>
      <c r="E32" s="250" t="s">
        <v>259</v>
      </c>
      <c r="F32" s="250"/>
      <c r="G32" s="250"/>
      <c r="H32" s="250"/>
      <c r="I32" s="157"/>
      <c r="J32" s="743"/>
      <c r="K32" s="743"/>
      <c r="L32" s="743"/>
      <c r="M32" s="743"/>
      <c r="N32" s="276"/>
      <c r="O32" s="211"/>
      <c r="P32" s="292"/>
      <c r="Q32" s="293"/>
      <c r="R32" s="162"/>
      <c r="S32" s="162"/>
    </row>
    <row r="33" spans="2:19" ht="15.75">
      <c r="B33" s="158"/>
      <c r="C33" s="250"/>
      <c r="D33" s="282"/>
      <c r="E33" s="932" t="s">
        <v>381</v>
      </c>
      <c r="F33" s="933"/>
      <c r="G33" s="934"/>
      <c r="H33" s="250"/>
      <c r="I33" s="157"/>
      <c r="J33" s="703"/>
      <c r="K33" s="742"/>
      <c r="L33" s="704"/>
      <c r="M33" s="703"/>
      <c r="N33" s="125"/>
      <c r="P33" s="185">
        <v>100</v>
      </c>
      <c r="Q33" s="116"/>
      <c r="R33" s="281">
        <f>IF(J33&lt;&gt;"",100,0)</f>
        <v>0</v>
      </c>
      <c r="S33" s="162"/>
    </row>
    <row r="34" spans="2:19" ht="36.75" customHeight="1">
      <c r="B34" s="158"/>
      <c r="C34" s="250"/>
      <c r="D34" s="282"/>
      <c r="E34" s="935"/>
      <c r="F34" s="936"/>
      <c r="G34" s="937"/>
      <c r="H34" s="283"/>
      <c r="I34" s="283"/>
      <c r="J34" s="743"/>
      <c r="K34" s="743"/>
      <c r="L34" s="743"/>
      <c r="M34" s="743"/>
      <c r="N34" s="284"/>
      <c r="O34" s="250"/>
      <c r="P34" s="211"/>
      <c r="Q34" s="285"/>
      <c r="R34" s="285"/>
      <c r="S34" s="286"/>
    </row>
    <row r="35" spans="1:18" ht="6" customHeight="1">
      <c r="A35" s="211"/>
      <c r="B35" s="277"/>
      <c r="C35" s="250"/>
      <c r="D35" s="250"/>
      <c r="E35" s="287"/>
      <c r="F35" s="287"/>
      <c r="G35" s="287"/>
      <c r="H35" s="289"/>
      <c r="I35" s="290"/>
      <c r="J35" s="743"/>
      <c r="K35" s="743"/>
      <c r="L35" s="743"/>
      <c r="M35" s="743"/>
      <c r="N35" s="276"/>
      <c r="O35" s="211"/>
      <c r="P35" s="115"/>
      <c r="Q35" s="211"/>
      <c r="R35" s="211"/>
    </row>
    <row r="36" spans="1:18" ht="15.75" customHeight="1">
      <c r="A36" s="211"/>
      <c r="B36" s="158"/>
      <c r="C36" s="250"/>
      <c r="D36" s="282" t="s">
        <v>113</v>
      </c>
      <c r="E36" s="250" t="s">
        <v>260</v>
      </c>
      <c r="F36" s="250"/>
      <c r="G36" s="250"/>
      <c r="H36" s="250"/>
      <c r="I36" s="157"/>
      <c r="J36" s="703"/>
      <c r="K36" s="742"/>
      <c r="L36" s="704"/>
      <c r="M36" s="703"/>
      <c r="N36" s="125"/>
      <c r="P36" s="185">
        <v>100</v>
      </c>
      <c r="Q36" s="116"/>
      <c r="R36" s="281">
        <f>IF(J36&lt;&gt;"",100,0)</f>
        <v>0</v>
      </c>
    </row>
    <row r="37" spans="1:18" ht="15.75" customHeight="1">
      <c r="A37" s="211"/>
      <c r="B37" s="158"/>
      <c r="C37" s="250"/>
      <c r="D37" s="282"/>
      <c r="E37" s="932" t="s">
        <v>382</v>
      </c>
      <c r="F37" s="933"/>
      <c r="G37" s="934"/>
      <c r="H37" s="250"/>
      <c r="I37" s="157"/>
      <c r="J37" s="743"/>
      <c r="K37" s="743"/>
      <c r="L37" s="743"/>
      <c r="M37" s="743"/>
      <c r="N37" s="276"/>
      <c r="O37" s="211"/>
      <c r="P37" s="294"/>
      <c r="Q37" s="285"/>
      <c r="R37" s="286"/>
    </row>
    <row r="38" spans="1:18" ht="15.75">
      <c r="A38" s="211"/>
      <c r="B38" s="158"/>
      <c r="C38" s="250"/>
      <c r="D38" s="282"/>
      <c r="E38" s="938"/>
      <c r="F38" s="939"/>
      <c r="G38" s="940"/>
      <c r="H38" s="250"/>
      <c r="I38" s="157"/>
      <c r="J38" s="743"/>
      <c r="K38" s="743"/>
      <c r="L38" s="743"/>
      <c r="M38" s="743"/>
      <c r="N38" s="276"/>
      <c r="O38" s="211"/>
      <c r="P38" s="294"/>
      <c r="Q38" s="285"/>
      <c r="R38" s="286"/>
    </row>
    <row r="39" spans="1:18" ht="51" customHeight="1">
      <c r="A39" s="211"/>
      <c r="B39" s="158"/>
      <c r="C39" s="250"/>
      <c r="D39" s="282"/>
      <c r="E39" s="935"/>
      <c r="F39" s="936"/>
      <c r="G39" s="937"/>
      <c r="H39" s="250"/>
      <c r="I39" s="157"/>
      <c r="J39" s="743"/>
      <c r="K39" s="743"/>
      <c r="L39" s="743"/>
      <c r="M39" s="743"/>
      <c r="N39" s="276"/>
      <c r="O39" s="211"/>
      <c r="P39" s="294"/>
      <c r="Q39" s="285"/>
      <c r="R39" s="286"/>
    </row>
    <row r="40" spans="1:18" ht="12" customHeight="1">
      <c r="A40" s="211"/>
      <c r="B40" s="277"/>
      <c r="C40" s="250"/>
      <c r="D40" s="250"/>
      <c r="E40" s="283"/>
      <c r="F40" s="283"/>
      <c r="G40" s="287"/>
      <c r="H40" s="289"/>
      <c r="I40" s="290"/>
      <c r="J40" s="743"/>
      <c r="K40" s="743"/>
      <c r="L40" s="743"/>
      <c r="M40" s="743"/>
      <c r="N40" s="276"/>
      <c r="O40" s="211"/>
      <c r="P40" s="115"/>
      <c r="Q40" s="211"/>
      <c r="R40" s="211"/>
    </row>
    <row r="41" spans="1:18" ht="16.5" customHeight="1">
      <c r="A41" s="211"/>
      <c r="B41" s="158"/>
      <c r="C41" s="295" t="s">
        <v>10</v>
      </c>
      <c r="D41" s="250" t="s">
        <v>261</v>
      </c>
      <c r="E41" s="250"/>
      <c r="F41" s="250"/>
      <c r="G41" s="250"/>
      <c r="H41" s="250"/>
      <c r="I41" s="157"/>
      <c r="J41" s="743"/>
      <c r="K41" s="743"/>
      <c r="L41" s="743"/>
      <c r="M41" s="743"/>
      <c r="N41" s="276"/>
      <c r="O41" s="211"/>
      <c r="P41" s="115"/>
      <c r="Q41" s="211"/>
      <c r="R41" s="211"/>
    </row>
    <row r="42" spans="1:18" ht="6" customHeight="1">
      <c r="A42" s="211"/>
      <c r="B42" s="277"/>
      <c r="C42" s="250"/>
      <c r="D42" s="250"/>
      <c r="E42" s="250"/>
      <c r="F42" s="250"/>
      <c r="G42" s="250"/>
      <c r="H42" s="289"/>
      <c r="I42" s="290"/>
      <c r="J42" s="743"/>
      <c r="K42" s="743"/>
      <c r="L42" s="743"/>
      <c r="M42" s="743"/>
      <c r="N42" s="276"/>
      <c r="O42" s="211"/>
      <c r="P42" s="115"/>
      <c r="Q42" s="211"/>
      <c r="R42" s="211"/>
    </row>
    <row r="43" spans="1:18" ht="16.5" customHeight="1">
      <c r="A43" s="211"/>
      <c r="B43" s="158"/>
      <c r="C43" s="250"/>
      <c r="D43" s="282" t="s">
        <v>115</v>
      </c>
      <c r="E43" s="250" t="s">
        <v>638</v>
      </c>
      <c r="F43" s="250"/>
      <c r="G43" s="250"/>
      <c r="H43" s="250"/>
      <c r="I43" s="157"/>
      <c r="J43" s="703"/>
      <c r="K43" s="742"/>
      <c r="L43" s="704"/>
      <c r="M43" s="703"/>
      <c r="N43" s="125"/>
      <c r="P43" s="185">
        <v>100</v>
      </c>
      <c r="Q43" s="116"/>
      <c r="R43" s="281">
        <f>IF(J43&lt;&gt;"",100,0)</f>
        <v>0</v>
      </c>
    </row>
    <row r="44" spans="1:18" ht="6" customHeight="1">
      <c r="A44" s="211"/>
      <c r="B44" s="277"/>
      <c r="C44" s="250"/>
      <c r="D44" s="250"/>
      <c r="E44" s="250"/>
      <c r="F44" s="250"/>
      <c r="G44" s="250"/>
      <c r="H44" s="289"/>
      <c r="I44" s="290"/>
      <c r="J44" s="743"/>
      <c r="K44" s="743"/>
      <c r="L44" s="743"/>
      <c r="M44" s="743"/>
      <c r="N44" s="276"/>
      <c r="O44" s="211"/>
      <c r="P44" s="115"/>
      <c r="Q44" s="211"/>
      <c r="R44" s="211"/>
    </row>
    <row r="45" spans="1:18" ht="16.5" customHeight="1">
      <c r="A45" s="211"/>
      <c r="B45" s="277"/>
      <c r="C45" s="250"/>
      <c r="D45" s="282" t="s">
        <v>117</v>
      </c>
      <c r="E45" s="250" t="s">
        <v>383</v>
      </c>
      <c r="F45" s="250"/>
      <c r="G45" s="250"/>
      <c r="H45" s="250"/>
      <c r="I45" s="250"/>
      <c r="J45" s="703"/>
      <c r="K45" s="742"/>
      <c r="L45" s="704"/>
      <c r="M45" s="703"/>
      <c r="N45" s="125"/>
      <c r="P45" s="185">
        <v>100</v>
      </c>
      <c r="Q45" s="116"/>
      <c r="R45" s="281">
        <f>IF(J45&lt;&gt;"",100,0)</f>
        <v>0</v>
      </c>
    </row>
    <row r="46" spans="1:18" ht="7.5" customHeight="1">
      <c r="A46" s="211"/>
      <c r="B46" s="277"/>
      <c r="C46" s="250"/>
      <c r="D46" s="250"/>
      <c r="E46" s="250"/>
      <c r="F46" s="250"/>
      <c r="G46" s="250"/>
      <c r="H46" s="289"/>
      <c r="I46" s="290"/>
      <c r="J46" s="743"/>
      <c r="K46" s="743"/>
      <c r="L46" s="743"/>
      <c r="M46" s="743"/>
      <c r="N46" s="276"/>
      <c r="O46" s="211"/>
      <c r="P46" s="115"/>
      <c r="Q46" s="211"/>
      <c r="R46" s="211"/>
    </row>
    <row r="47" spans="1:18" ht="16.5" customHeight="1">
      <c r="A47" s="211"/>
      <c r="B47" s="158"/>
      <c r="C47" s="296" t="s">
        <v>13</v>
      </c>
      <c r="D47" s="291" t="s">
        <v>262</v>
      </c>
      <c r="E47" s="250"/>
      <c r="F47" s="250"/>
      <c r="G47" s="250"/>
      <c r="H47" s="250"/>
      <c r="I47" s="157"/>
      <c r="J47" s="703"/>
      <c r="K47" s="742"/>
      <c r="L47" s="704"/>
      <c r="M47" s="703"/>
      <c r="N47" s="125"/>
      <c r="P47" s="185">
        <v>100</v>
      </c>
      <c r="Q47" s="116"/>
      <c r="R47" s="281">
        <f>IF(J47&lt;&gt;"",100,0)</f>
        <v>0</v>
      </c>
    </row>
    <row r="48" spans="1:18" ht="6" customHeight="1">
      <c r="A48" s="211"/>
      <c r="B48" s="277"/>
      <c r="C48" s="250"/>
      <c r="D48" s="250"/>
      <c r="E48" s="250"/>
      <c r="F48" s="250"/>
      <c r="G48" s="250"/>
      <c r="H48" s="289"/>
      <c r="I48" s="290"/>
      <c r="J48" s="743"/>
      <c r="K48" s="743"/>
      <c r="L48" s="743"/>
      <c r="M48" s="743"/>
      <c r="N48" s="276"/>
      <c r="O48" s="211"/>
      <c r="P48" s="115"/>
      <c r="Q48" s="211"/>
      <c r="R48" s="211"/>
    </row>
    <row r="49" spans="1:14" ht="16.5" customHeight="1">
      <c r="A49" s="211"/>
      <c r="B49" s="158"/>
      <c r="C49" s="211"/>
      <c r="D49" s="297" t="s">
        <v>121</v>
      </c>
      <c r="E49" s="211" t="s">
        <v>263</v>
      </c>
      <c r="F49" s="211"/>
      <c r="G49" s="211"/>
      <c r="H49" s="211"/>
      <c r="I49" s="275"/>
      <c r="J49" s="704"/>
      <c r="K49" s="704"/>
      <c r="L49" s="704"/>
      <c r="M49" s="704"/>
      <c r="N49" s="276"/>
    </row>
    <row r="50" spans="1:18" ht="6" customHeight="1">
      <c r="A50" s="211"/>
      <c r="B50" s="158"/>
      <c r="C50" s="211"/>
      <c r="D50" s="297"/>
      <c r="E50" s="211"/>
      <c r="F50" s="211"/>
      <c r="G50" s="211"/>
      <c r="H50" s="211"/>
      <c r="I50" s="275"/>
      <c r="J50" s="704"/>
      <c r="K50" s="704"/>
      <c r="L50" s="704"/>
      <c r="M50" s="704"/>
      <c r="N50" s="276"/>
      <c r="O50" s="211"/>
      <c r="P50" s="294"/>
      <c r="Q50" s="285"/>
      <c r="R50" s="286"/>
    </row>
    <row r="51" spans="1:18" ht="15.75" customHeight="1">
      <c r="A51" s="211"/>
      <c r="B51" s="158"/>
      <c r="C51" s="211"/>
      <c r="D51" s="298" t="s">
        <v>264</v>
      </c>
      <c r="E51" s="880" t="s">
        <v>384</v>
      </c>
      <c r="F51" s="880"/>
      <c r="G51" s="880"/>
      <c r="H51" s="141"/>
      <c r="I51" s="703"/>
      <c r="J51" s="704"/>
      <c r="K51" s="704"/>
      <c r="L51" s="704"/>
      <c r="M51" s="704"/>
      <c r="N51" s="276"/>
      <c r="O51" s="211"/>
      <c r="P51" s="115"/>
      <c r="Q51" s="211"/>
      <c r="R51" s="211"/>
    </row>
    <row r="52" spans="1:18" ht="15.75">
      <c r="A52" s="211"/>
      <c r="B52" s="158"/>
      <c r="C52" s="244"/>
      <c r="D52" s="211"/>
      <c r="E52" s="880"/>
      <c r="F52" s="880"/>
      <c r="G52" s="880"/>
      <c r="H52" s="141"/>
      <c r="I52" s="704"/>
      <c r="J52" s="704"/>
      <c r="K52" s="704"/>
      <c r="L52" s="704"/>
      <c r="M52" s="704"/>
      <c r="N52" s="276"/>
      <c r="O52" s="211"/>
      <c r="P52" s="115"/>
      <c r="Q52" s="211"/>
      <c r="R52" s="211"/>
    </row>
    <row r="53" spans="1:18" ht="19.5" customHeight="1">
      <c r="A53" s="211"/>
      <c r="B53" s="158"/>
      <c r="C53" s="244"/>
      <c r="D53" s="211"/>
      <c r="E53" s="880"/>
      <c r="F53" s="880"/>
      <c r="G53" s="880"/>
      <c r="H53" s="141"/>
      <c r="I53" s="704"/>
      <c r="J53" s="704"/>
      <c r="K53" s="704"/>
      <c r="L53" s="704"/>
      <c r="M53" s="704"/>
      <c r="N53" s="276"/>
      <c r="O53" s="211"/>
      <c r="P53" s="115"/>
      <c r="Q53" s="211"/>
      <c r="R53" s="211"/>
    </row>
    <row r="54" spans="1:18" ht="7.5" customHeight="1">
      <c r="A54" s="211"/>
      <c r="B54" s="158"/>
      <c r="C54" s="244"/>
      <c r="D54" s="211"/>
      <c r="E54" s="189"/>
      <c r="F54" s="189"/>
      <c r="G54" s="189"/>
      <c r="H54" s="141"/>
      <c r="I54" s="704"/>
      <c r="J54" s="704"/>
      <c r="K54" s="704"/>
      <c r="L54" s="704"/>
      <c r="M54" s="704"/>
      <c r="N54" s="276"/>
      <c r="O54" s="211"/>
      <c r="P54" s="115"/>
      <c r="Q54" s="211"/>
      <c r="R54" s="211"/>
    </row>
    <row r="55" spans="1:18" ht="15.75" customHeight="1">
      <c r="A55" s="211"/>
      <c r="B55" s="158"/>
      <c r="C55" s="211"/>
      <c r="D55" s="298" t="s">
        <v>264</v>
      </c>
      <c r="E55" s="880" t="s">
        <v>385</v>
      </c>
      <c r="F55" s="880"/>
      <c r="G55" s="880"/>
      <c r="H55" s="141"/>
      <c r="I55" s="703"/>
      <c r="J55" s="704"/>
      <c r="K55" s="704"/>
      <c r="L55" s="704"/>
      <c r="M55" s="704"/>
      <c r="N55" s="276"/>
      <c r="O55" s="211"/>
      <c r="P55" s="115"/>
      <c r="Q55" s="211"/>
      <c r="R55" s="211"/>
    </row>
    <row r="56" spans="1:18" ht="15.75">
      <c r="A56" s="211"/>
      <c r="B56" s="277"/>
      <c r="C56" s="210"/>
      <c r="D56" s="141"/>
      <c r="E56" s="880"/>
      <c r="F56" s="880"/>
      <c r="G56" s="880"/>
      <c r="H56" s="141"/>
      <c r="I56" s="704"/>
      <c r="J56" s="704"/>
      <c r="K56" s="704"/>
      <c r="L56" s="704"/>
      <c r="M56" s="704"/>
      <c r="N56" s="276"/>
      <c r="O56" s="211"/>
      <c r="P56" s="115"/>
      <c r="Q56" s="211"/>
      <c r="R56" s="211"/>
    </row>
    <row r="57" spans="1:18" ht="36.75" customHeight="1">
      <c r="A57" s="276"/>
      <c r="B57" s="211"/>
      <c r="C57" s="210"/>
      <c r="D57" s="141"/>
      <c r="E57" s="880"/>
      <c r="F57" s="880"/>
      <c r="G57" s="880"/>
      <c r="H57" s="141"/>
      <c r="I57" s="704"/>
      <c r="J57" s="704"/>
      <c r="K57" s="704"/>
      <c r="L57" s="704"/>
      <c r="M57" s="704"/>
      <c r="N57" s="276"/>
      <c r="O57" s="211"/>
      <c r="P57" s="115"/>
      <c r="Q57" s="211"/>
      <c r="R57" s="211"/>
    </row>
    <row r="58" spans="1:18" ht="7.5" customHeight="1">
      <c r="A58" s="211"/>
      <c r="B58" s="158"/>
      <c r="C58" s="291"/>
      <c r="D58" s="283"/>
      <c r="E58" s="283"/>
      <c r="F58" s="283"/>
      <c r="G58" s="208"/>
      <c r="H58" s="283"/>
      <c r="I58" s="743"/>
      <c r="J58" s="743"/>
      <c r="K58" s="743"/>
      <c r="L58" s="743"/>
      <c r="M58" s="743"/>
      <c r="N58" s="276"/>
      <c r="O58" s="211"/>
      <c r="P58" s="115"/>
      <c r="Q58" s="211"/>
      <c r="R58" s="211"/>
    </row>
    <row r="59" spans="1:18" ht="16.5" customHeight="1">
      <c r="A59" s="211"/>
      <c r="B59" s="277"/>
      <c r="C59" s="211"/>
      <c r="D59" s="297" t="s">
        <v>445</v>
      </c>
      <c r="E59" s="901" t="s">
        <v>639</v>
      </c>
      <c r="F59" s="901"/>
      <c r="G59" s="901"/>
      <c r="H59" s="279"/>
      <c r="I59" s="703"/>
      <c r="J59" s="704"/>
      <c r="K59" s="704"/>
      <c r="L59" s="704"/>
      <c r="M59" s="704"/>
      <c r="N59" s="276"/>
      <c r="O59" s="211"/>
      <c r="P59" s="115"/>
      <c r="Q59" s="115"/>
      <c r="R59" s="115"/>
    </row>
    <row r="60" spans="1:18" ht="16.5" customHeight="1">
      <c r="A60" s="211"/>
      <c r="B60" s="277"/>
      <c r="C60" s="211"/>
      <c r="D60" s="297"/>
      <c r="E60" s="901"/>
      <c r="F60" s="901"/>
      <c r="G60" s="901"/>
      <c r="H60" s="279"/>
      <c r="I60" s="180"/>
      <c r="J60" s="704"/>
      <c r="K60" s="704"/>
      <c r="L60" s="704"/>
      <c r="M60" s="704"/>
      <c r="N60" s="276"/>
      <c r="O60" s="211"/>
      <c r="P60" s="115"/>
      <c r="Q60" s="115"/>
      <c r="R60" s="115"/>
    </row>
    <row r="61" spans="1:18" ht="10.5" customHeight="1">
      <c r="A61" s="211"/>
      <c r="B61" s="299"/>
      <c r="C61" s="300"/>
      <c r="D61" s="301"/>
      <c r="E61" s="214"/>
      <c r="F61" s="214"/>
      <c r="G61" s="214"/>
      <c r="H61" s="302"/>
      <c r="I61" s="303"/>
      <c r="J61" s="749"/>
      <c r="K61" s="749"/>
      <c r="L61" s="749"/>
      <c r="M61" s="749"/>
      <c r="N61" s="304"/>
      <c r="O61" s="211"/>
      <c r="P61" s="115"/>
      <c r="Q61" s="115"/>
      <c r="R61" s="115"/>
    </row>
    <row r="62" spans="1:18" ht="9.75" customHeight="1">
      <c r="A62" s="211"/>
      <c r="B62" s="305"/>
      <c r="C62" s="253"/>
      <c r="D62" s="253"/>
      <c r="E62" s="253"/>
      <c r="F62" s="253"/>
      <c r="G62" s="253"/>
      <c r="H62" s="306"/>
      <c r="I62" s="307"/>
      <c r="J62" s="750"/>
      <c r="K62" s="750"/>
      <c r="L62" s="750"/>
      <c r="M62" s="750"/>
      <c r="N62" s="308"/>
      <c r="O62" s="211"/>
      <c r="P62" s="115"/>
      <c r="Q62" s="211"/>
      <c r="R62" s="211"/>
    </row>
    <row r="63" spans="1:18" ht="15.75">
      <c r="A63" s="211"/>
      <c r="B63" s="158"/>
      <c r="C63" s="278" t="s">
        <v>11</v>
      </c>
      <c r="D63" s="211" t="s">
        <v>265</v>
      </c>
      <c r="E63" s="211"/>
      <c r="F63" s="211"/>
      <c r="G63" s="211"/>
      <c r="H63" s="211"/>
      <c r="I63" s="275"/>
      <c r="J63" s="704"/>
      <c r="K63" s="704"/>
      <c r="L63" s="704"/>
      <c r="M63" s="704"/>
      <c r="N63" s="276"/>
      <c r="O63" s="211"/>
      <c r="P63" s="294"/>
      <c r="Q63" s="285"/>
      <c r="R63" s="286"/>
    </row>
    <row r="64" spans="1:18" ht="10.5" customHeight="1">
      <c r="A64" s="211"/>
      <c r="B64" s="158"/>
      <c r="C64" s="278"/>
      <c r="D64" s="211"/>
      <c r="E64" s="211"/>
      <c r="F64" s="211"/>
      <c r="G64" s="211"/>
      <c r="H64" s="211"/>
      <c r="I64" s="275"/>
      <c r="J64" s="704"/>
      <c r="K64" s="704"/>
      <c r="L64" s="704"/>
      <c r="M64" s="704"/>
      <c r="N64" s="276"/>
      <c r="O64" s="211"/>
      <c r="P64" s="294"/>
      <c r="Q64" s="285"/>
      <c r="R64" s="286"/>
    </row>
    <row r="65" spans="1:18" ht="19.5" customHeight="1">
      <c r="A65" s="211"/>
      <c r="B65" s="277"/>
      <c r="C65" s="211"/>
      <c r="D65" s="211" t="s">
        <v>640</v>
      </c>
      <c r="E65" s="211"/>
      <c r="F65" s="211"/>
      <c r="G65" s="211"/>
      <c r="H65" s="279"/>
      <c r="I65" s="180"/>
      <c r="J65" s="703"/>
      <c r="K65" s="756"/>
      <c r="L65" s="704"/>
      <c r="M65" s="703"/>
      <c r="N65" s="276"/>
      <c r="O65" s="211"/>
      <c r="P65" s="185">
        <v>100</v>
      </c>
      <c r="Q65" s="116"/>
      <c r="R65" s="281">
        <f>IF(J65&lt;&gt;"",100,0)</f>
        <v>0</v>
      </c>
    </row>
    <row r="66" spans="1:18" ht="10.5" customHeight="1">
      <c r="A66" s="211"/>
      <c r="B66" s="277"/>
      <c r="C66" s="211"/>
      <c r="D66" s="211"/>
      <c r="E66" s="211"/>
      <c r="F66" s="211"/>
      <c r="G66" s="211"/>
      <c r="H66" s="279"/>
      <c r="I66" s="180"/>
      <c r="J66" s="704"/>
      <c r="K66" s="704"/>
      <c r="L66" s="704"/>
      <c r="M66" s="704"/>
      <c r="N66" s="276"/>
      <c r="O66" s="211"/>
      <c r="P66" s="294"/>
      <c r="Q66" s="285"/>
      <c r="R66" s="286"/>
    </row>
    <row r="67" spans="1:18" ht="15.75" customHeight="1">
      <c r="A67" s="211"/>
      <c r="B67" s="277"/>
      <c r="C67" s="211"/>
      <c r="D67" s="298" t="s">
        <v>264</v>
      </c>
      <c r="E67" s="901" t="s">
        <v>641</v>
      </c>
      <c r="F67" s="901"/>
      <c r="G67" s="901"/>
      <c r="H67" s="189"/>
      <c r="I67" s="703"/>
      <c r="J67" s="704"/>
      <c r="K67" s="704"/>
      <c r="L67" s="704"/>
      <c r="M67" s="704"/>
      <c r="N67" s="276"/>
      <c r="O67" s="211"/>
      <c r="P67" s="115"/>
      <c r="Q67" s="211"/>
      <c r="R67" s="211"/>
    </row>
    <row r="68" spans="1:18" ht="10.5" customHeight="1">
      <c r="A68" s="211"/>
      <c r="B68" s="277"/>
      <c r="C68" s="210"/>
      <c r="D68" s="244"/>
      <c r="E68" s="189"/>
      <c r="F68" s="189"/>
      <c r="G68" s="189"/>
      <c r="H68" s="189"/>
      <c r="I68" s="704"/>
      <c r="J68" s="704"/>
      <c r="K68" s="704"/>
      <c r="L68" s="704"/>
      <c r="M68" s="704"/>
      <c r="N68" s="276"/>
      <c r="O68" s="211"/>
      <c r="P68" s="115"/>
      <c r="Q68" s="211"/>
      <c r="R68" s="211"/>
    </row>
    <row r="69" spans="1:18" ht="15.75" customHeight="1">
      <c r="A69" s="211"/>
      <c r="B69" s="277"/>
      <c r="C69" s="210"/>
      <c r="D69" s="298" t="s">
        <v>264</v>
      </c>
      <c r="E69" s="880" t="s">
        <v>642</v>
      </c>
      <c r="F69" s="880"/>
      <c r="G69" s="880"/>
      <c r="H69" s="189"/>
      <c r="I69" s="745"/>
      <c r="J69" s="704"/>
      <c r="K69" s="704"/>
      <c r="L69" s="704"/>
      <c r="M69" s="704"/>
      <c r="N69" s="276"/>
      <c r="O69" s="211"/>
      <c r="P69" s="115"/>
      <c r="Q69" s="211"/>
      <c r="R69" s="211"/>
    </row>
    <row r="70" spans="1:18" ht="18" customHeight="1">
      <c r="A70" s="211"/>
      <c r="B70" s="277"/>
      <c r="C70" s="210"/>
      <c r="D70" s="244"/>
      <c r="E70" s="880"/>
      <c r="F70" s="880"/>
      <c r="G70" s="880"/>
      <c r="H70" s="189"/>
      <c r="I70" s="704"/>
      <c r="J70" s="704"/>
      <c r="K70" s="704"/>
      <c r="L70" s="704"/>
      <c r="M70" s="704"/>
      <c r="N70" s="276"/>
      <c r="O70" s="211"/>
      <c r="P70" s="115"/>
      <c r="Q70" s="211"/>
      <c r="R70" s="211"/>
    </row>
    <row r="71" spans="1:18" ht="10.5" customHeight="1">
      <c r="A71" s="211"/>
      <c r="B71" s="277"/>
      <c r="C71" s="298"/>
      <c r="D71" s="141"/>
      <c r="E71" s="901"/>
      <c r="F71" s="901"/>
      <c r="G71" s="901"/>
      <c r="H71" s="901"/>
      <c r="I71" s="704"/>
      <c r="J71" s="704"/>
      <c r="K71" s="704"/>
      <c r="L71" s="704"/>
      <c r="M71" s="704"/>
      <c r="N71" s="276"/>
      <c r="O71" s="211"/>
      <c r="P71" s="115"/>
      <c r="Q71" s="211"/>
      <c r="R71" s="211"/>
    </row>
    <row r="72" spans="1:18" ht="15.75" customHeight="1">
      <c r="A72" s="211"/>
      <c r="B72" s="158"/>
      <c r="C72" s="309" t="s">
        <v>12</v>
      </c>
      <c r="D72" s="880" t="s">
        <v>643</v>
      </c>
      <c r="E72" s="880"/>
      <c r="F72" s="880"/>
      <c r="G72" s="880"/>
      <c r="H72" s="211"/>
      <c r="I72" s="704"/>
      <c r="J72" s="704"/>
      <c r="K72" s="704"/>
      <c r="L72" s="704"/>
      <c r="M72" s="704"/>
      <c r="N72" s="276"/>
      <c r="O72" s="211"/>
      <c r="P72" s="294"/>
      <c r="Q72" s="285"/>
      <c r="R72" s="286"/>
    </row>
    <row r="73" spans="1:18" ht="15.75" customHeight="1">
      <c r="A73" s="211"/>
      <c r="B73" s="158"/>
      <c r="C73" s="211"/>
      <c r="D73" s="880"/>
      <c r="E73" s="880"/>
      <c r="F73" s="880"/>
      <c r="G73" s="880"/>
      <c r="H73" s="211"/>
      <c r="I73" s="704"/>
      <c r="J73" s="704"/>
      <c r="K73" s="704"/>
      <c r="L73" s="704"/>
      <c r="M73" s="704"/>
      <c r="N73" s="276"/>
      <c r="O73" s="211"/>
      <c r="P73" s="115"/>
      <c r="Q73" s="211"/>
      <c r="R73" s="211"/>
    </row>
    <row r="74" spans="1:18" ht="33.75" customHeight="1">
      <c r="A74" s="211"/>
      <c r="B74" s="158"/>
      <c r="C74" s="211"/>
      <c r="D74" s="880"/>
      <c r="E74" s="880"/>
      <c r="F74" s="880"/>
      <c r="G74" s="880"/>
      <c r="H74" s="211"/>
      <c r="I74" s="704"/>
      <c r="J74" s="704"/>
      <c r="K74" s="704"/>
      <c r="L74" s="704"/>
      <c r="M74" s="704"/>
      <c r="N74" s="276"/>
      <c r="O74" s="211"/>
      <c r="P74" s="115"/>
      <c r="Q74" s="211"/>
      <c r="R74" s="211"/>
    </row>
    <row r="75" spans="1:18" ht="10.5" customHeight="1">
      <c r="A75" s="211"/>
      <c r="B75" s="158"/>
      <c r="C75" s="211"/>
      <c r="D75" s="189"/>
      <c r="E75" s="189"/>
      <c r="F75" s="189"/>
      <c r="G75" s="189"/>
      <c r="H75" s="211"/>
      <c r="I75" s="704"/>
      <c r="J75" s="704"/>
      <c r="K75" s="704"/>
      <c r="L75" s="704"/>
      <c r="M75" s="704"/>
      <c r="N75" s="276"/>
      <c r="O75" s="211"/>
      <c r="P75" s="115"/>
      <c r="Q75" s="211"/>
      <c r="R75" s="211"/>
    </row>
    <row r="76" spans="1:18" ht="15.75" customHeight="1">
      <c r="A76" s="211"/>
      <c r="B76" s="277"/>
      <c r="C76" s="211"/>
      <c r="D76" s="880" t="s">
        <v>644</v>
      </c>
      <c r="E76" s="880"/>
      <c r="F76" s="880"/>
      <c r="G76" s="880"/>
      <c r="H76" s="279"/>
      <c r="I76" s="704"/>
      <c r="J76" s="703"/>
      <c r="K76" s="756"/>
      <c r="L76" s="704"/>
      <c r="M76" s="703"/>
      <c r="N76" s="276"/>
      <c r="O76" s="211"/>
      <c r="P76" s="185">
        <v>100</v>
      </c>
      <c r="Q76" s="116"/>
      <c r="R76" s="281">
        <f>IF(J76&lt;&gt;"",100,0)</f>
        <v>0</v>
      </c>
    </row>
    <row r="77" spans="1:18" ht="15.75" customHeight="1">
      <c r="A77" s="211"/>
      <c r="B77" s="277"/>
      <c r="C77" s="211"/>
      <c r="D77" s="880"/>
      <c r="E77" s="880"/>
      <c r="F77" s="880"/>
      <c r="G77" s="880"/>
      <c r="H77" s="279"/>
      <c r="I77" s="704"/>
      <c r="J77" s="743"/>
      <c r="K77" s="743"/>
      <c r="L77" s="704"/>
      <c r="M77" s="743"/>
      <c r="N77" s="276"/>
      <c r="O77" s="211"/>
      <c r="P77" s="292"/>
      <c r="Q77" s="285"/>
      <c r="R77" s="162"/>
    </row>
    <row r="78" spans="1:18" ht="10.5" customHeight="1">
      <c r="A78" s="211"/>
      <c r="B78" s="277"/>
      <c r="C78" s="211"/>
      <c r="D78" s="211"/>
      <c r="E78" s="211"/>
      <c r="F78" s="211"/>
      <c r="G78" s="211"/>
      <c r="H78" s="279"/>
      <c r="I78" s="704"/>
      <c r="J78" s="704"/>
      <c r="K78" s="704"/>
      <c r="L78" s="704"/>
      <c r="M78" s="704"/>
      <c r="N78" s="276"/>
      <c r="O78" s="211"/>
      <c r="P78" s="294"/>
      <c r="Q78" s="285"/>
      <c r="R78" s="286"/>
    </row>
    <row r="79" spans="1:18" ht="19.5" customHeight="1">
      <c r="A79" s="211"/>
      <c r="B79" s="277"/>
      <c r="C79" s="211"/>
      <c r="D79" s="298" t="s">
        <v>264</v>
      </c>
      <c r="E79" s="901" t="s">
        <v>641</v>
      </c>
      <c r="F79" s="901"/>
      <c r="G79" s="901"/>
      <c r="H79" s="189"/>
      <c r="I79" s="703"/>
      <c r="J79" s="704"/>
      <c r="K79" s="704"/>
      <c r="L79" s="704"/>
      <c r="M79" s="704"/>
      <c r="N79" s="276"/>
      <c r="O79" s="211"/>
      <c r="P79" s="115"/>
      <c r="Q79" s="211"/>
      <c r="R79" s="211"/>
    </row>
    <row r="80" spans="1:18" ht="10.5" customHeight="1">
      <c r="A80" s="211"/>
      <c r="B80" s="277"/>
      <c r="C80" s="211"/>
      <c r="D80" s="211"/>
      <c r="E80" s="266"/>
      <c r="F80" s="266"/>
      <c r="G80" s="266"/>
      <c r="H80" s="211"/>
      <c r="I80" s="751"/>
      <c r="J80" s="704"/>
      <c r="K80" s="704"/>
      <c r="L80" s="704"/>
      <c r="M80" s="704"/>
      <c r="N80" s="276"/>
      <c r="O80" s="211"/>
      <c r="P80" s="115"/>
      <c r="Q80" s="211"/>
      <c r="R80" s="211"/>
    </row>
    <row r="81" spans="1:18" ht="18.75" customHeight="1">
      <c r="A81" s="211"/>
      <c r="B81" s="277"/>
      <c r="C81" s="211"/>
      <c r="D81" s="298" t="s">
        <v>264</v>
      </c>
      <c r="E81" s="880" t="s">
        <v>645</v>
      </c>
      <c r="F81" s="880"/>
      <c r="G81" s="880"/>
      <c r="H81" s="189"/>
      <c r="I81" s="703"/>
      <c r="J81" s="704"/>
      <c r="K81" s="704"/>
      <c r="L81" s="704"/>
      <c r="M81" s="704"/>
      <c r="N81" s="276"/>
      <c r="O81" s="211"/>
      <c r="P81" s="115"/>
      <c r="Q81" s="211"/>
      <c r="R81" s="211"/>
    </row>
    <row r="82" spans="1:19" ht="18.75" customHeight="1">
      <c r="A82" s="211"/>
      <c r="B82" s="277"/>
      <c r="C82" s="298"/>
      <c r="D82" s="211"/>
      <c r="E82" s="880"/>
      <c r="F82" s="880"/>
      <c r="G82" s="880"/>
      <c r="H82" s="189"/>
      <c r="I82" s="275"/>
      <c r="J82" s="704"/>
      <c r="K82" s="704"/>
      <c r="L82" s="704"/>
      <c r="M82" s="704"/>
      <c r="N82" s="276"/>
      <c r="O82" s="211"/>
      <c r="P82" s="115"/>
      <c r="Q82" s="310"/>
      <c r="R82" s="310"/>
      <c r="S82" s="248"/>
    </row>
    <row r="83" spans="1:19" ht="10.5" customHeight="1">
      <c r="A83" s="211"/>
      <c r="B83" s="277"/>
      <c r="C83" s="298"/>
      <c r="D83" s="211"/>
      <c r="E83" s="209"/>
      <c r="F83" s="209"/>
      <c r="G83" s="209"/>
      <c r="H83" s="189"/>
      <c r="I83" s="275"/>
      <c r="J83" s="704"/>
      <c r="K83" s="704"/>
      <c r="L83" s="704"/>
      <c r="M83" s="704"/>
      <c r="N83" s="276"/>
      <c r="O83" s="211"/>
      <c r="P83" s="115"/>
      <c r="Q83" s="310"/>
      <c r="R83" s="310"/>
      <c r="S83" s="248"/>
    </row>
    <row r="84" spans="1:18" ht="50.25" customHeight="1">
      <c r="A84" s="211"/>
      <c r="B84" s="277"/>
      <c r="C84" s="309" t="s">
        <v>87</v>
      </c>
      <c r="D84" s="880" t="s">
        <v>444</v>
      </c>
      <c r="E84" s="880"/>
      <c r="F84" s="880"/>
      <c r="G84" s="880"/>
      <c r="H84" s="141"/>
      <c r="I84" s="141"/>
      <c r="J84" s="704"/>
      <c r="K84" s="704"/>
      <c r="L84" s="704"/>
      <c r="M84" s="704"/>
      <c r="N84" s="276"/>
      <c r="O84" s="211"/>
      <c r="P84" s="115"/>
      <c r="Q84" s="211"/>
      <c r="R84" s="211"/>
    </row>
    <row r="85" spans="1:18" ht="10.5" customHeight="1">
      <c r="A85" s="211"/>
      <c r="B85" s="277"/>
      <c r="C85" s="211"/>
      <c r="D85" s="189"/>
      <c r="E85" s="189"/>
      <c r="F85" s="189"/>
      <c r="G85" s="189"/>
      <c r="H85" s="189"/>
      <c r="I85" s="189"/>
      <c r="J85" s="704"/>
      <c r="K85" s="704"/>
      <c r="L85" s="704"/>
      <c r="M85" s="704"/>
      <c r="N85" s="276"/>
      <c r="O85" s="211"/>
      <c r="P85" s="115"/>
      <c r="Q85" s="211"/>
      <c r="R85" s="211"/>
    </row>
    <row r="86" spans="1:18" ht="15.75" customHeight="1">
      <c r="A86" s="211"/>
      <c r="B86" s="277"/>
      <c r="C86" s="211"/>
      <c r="D86" s="195" t="s">
        <v>142</v>
      </c>
      <c r="E86" s="878" t="s">
        <v>646</v>
      </c>
      <c r="F86" s="878"/>
      <c r="G86" s="878"/>
      <c r="H86" s="141"/>
      <c r="I86" s="275"/>
      <c r="J86" s="703"/>
      <c r="K86" s="742"/>
      <c r="L86" s="704"/>
      <c r="M86" s="703"/>
      <c r="N86" s="125"/>
      <c r="P86" s="185">
        <v>100</v>
      </c>
      <c r="Q86" s="116"/>
      <c r="R86" s="281">
        <f>IF(J86&lt;&gt;"",100,0)</f>
        <v>0</v>
      </c>
    </row>
    <row r="87" spans="1:18" ht="15.75">
      <c r="A87" s="211"/>
      <c r="B87" s="277"/>
      <c r="C87" s="211"/>
      <c r="D87" s="189"/>
      <c r="E87" s="878"/>
      <c r="F87" s="878"/>
      <c r="G87" s="878"/>
      <c r="H87" s="141"/>
      <c r="I87" s="275"/>
      <c r="J87" s="704"/>
      <c r="K87" s="704"/>
      <c r="L87" s="704"/>
      <c r="M87" s="704"/>
      <c r="N87" s="276"/>
      <c r="O87" s="211"/>
      <c r="P87" s="115"/>
      <c r="Q87" s="211"/>
      <c r="R87" s="211"/>
    </row>
    <row r="88" spans="1:18" ht="10.5" customHeight="1">
      <c r="A88" s="211"/>
      <c r="B88" s="277"/>
      <c r="C88" s="211"/>
      <c r="D88" s="189"/>
      <c r="F88" s="189"/>
      <c r="G88" s="189"/>
      <c r="H88" s="141"/>
      <c r="I88" s="275"/>
      <c r="J88" s="704"/>
      <c r="K88" s="704"/>
      <c r="L88" s="704"/>
      <c r="M88" s="704"/>
      <c r="N88" s="276"/>
      <c r="O88" s="211"/>
      <c r="P88" s="115"/>
      <c r="Q88" s="211"/>
      <c r="R88" s="211"/>
    </row>
    <row r="89" spans="1:18" ht="15.75" customHeight="1">
      <c r="A89" s="211"/>
      <c r="B89" s="277"/>
      <c r="C89" s="211"/>
      <c r="D89" s="195" t="s">
        <v>143</v>
      </c>
      <c r="E89" s="878" t="s">
        <v>647</v>
      </c>
      <c r="F89" s="878"/>
      <c r="G89" s="878"/>
      <c r="I89" s="275"/>
      <c r="J89" s="703"/>
      <c r="K89" s="742"/>
      <c r="L89" s="704"/>
      <c r="M89" s="703"/>
      <c r="N89" s="125"/>
      <c r="P89" s="185">
        <v>100</v>
      </c>
      <c r="Q89" s="116"/>
      <c r="R89" s="281">
        <f>IF(J89&lt;&gt;"",100,0)</f>
        <v>0</v>
      </c>
    </row>
    <row r="90" spans="1:18" ht="15.75">
      <c r="A90" s="211"/>
      <c r="B90" s="277"/>
      <c r="C90" s="211"/>
      <c r="D90" s="189"/>
      <c r="E90" s="878"/>
      <c r="F90" s="878"/>
      <c r="G90" s="878"/>
      <c r="I90" s="275"/>
      <c r="J90" s="704"/>
      <c r="K90" s="704"/>
      <c r="L90" s="704"/>
      <c r="M90" s="704"/>
      <c r="N90" s="276"/>
      <c r="O90" s="211"/>
      <c r="P90" s="115"/>
      <c r="Q90" s="211"/>
      <c r="R90" s="211"/>
    </row>
    <row r="91" spans="1:18" ht="10.5" customHeight="1">
      <c r="A91" s="211"/>
      <c r="B91" s="277"/>
      <c r="C91" s="211"/>
      <c r="D91" s="189"/>
      <c r="I91" s="275"/>
      <c r="J91" s="704"/>
      <c r="K91" s="704"/>
      <c r="L91" s="704"/>
      <c r="M91" s="704"/>
      <c r="N91" s="276"/>
      <c r="O91" s="211"/>
      <c r="P91" s="115"/>
      <c r="Q91" s="211"/>
      <c r="R91" s="211"/>
    </row>
    <row r="92" spans="1:18" ht="15.75" customHeight="1">
      <c r="A92" s="211"/>
      <c r="B92" s="277"/>
      <c r="C92" s="211"/>
      <c r="D92" s="195" t="s">
        <v>648</v>
      </c>
      <c r="E92" s="878" t="s">
        <v>649</v>
      </c>
      <c r="F92" s="878"/>
      <c r="G92" s="878"/>
      <c r="I92" s="275"/>
      <c r="J92" s="703"/>
      <c r="K92" s="742"/>
      <c r="L92" s="704"/>
      <c r="M92" s="703"/>
      <c r="N92" s="125"/>
      <c r="P92" s="185">
        <v>100</v>
      </c>
      <c r="Q92" s="116"/>
      <c r="R92" s="281">
        <f>IF(J92&lt;&gt;"",100,0)</f>
        <v>0</v>
      </c>
    </row>
    <row r="93" spans="1:18" ht="15.75">
      <c r="A93" s="211"/>
      <c r="B93" s="277"/>
      <c r="C93" s="211"/>
      <c r="D93" s="189"/>
      <c r="E93" s="878"/>
      <c r="F93" s="878"/>
      <c r="G93" s="878"/>
      <c r="I93" s="275"/>
      <c r="J93" s="704"/>
      <c r="K93" s="704"/>
      <c r="L93" s="704"/>
      <c r="M93" s="704"/>
      <c r="N93" s="276"/>
      <c r="O93" s="211"/>
      <c r="P93" s="115"/>
      <c r="Q93" s="211"/>
      <c r="R93" s="211"/>
    </row>
    <row r="94" spans="1:18" ht="10.5" customHeight="1">
      <c r="A94" s="211"/>
      <c r="B94" s="277"/>
      <c r="C94" s="211"/>
      <c r="D94" s="189"/>
      <c r="I94" s="275"/>
      <c r="J94" s="704"/>
      <c r="K94" s="704"/>
      <c r="L94" s="704"/>
      <c r="M94" s="704"/>
      <c r="N94" s="276"/>
      <c r="O94" s="211"/>
      <c r="P94" s="115"/>
      <c r="Q94" s="211"/>
      <c r="R94" s="211"/>
    </row>
    <row r="95" spans="1:18" ht="15.75" customHeight="1">
      <c r="A95" s="211"/>
      <c r="B95" s="277"/>
      <c r="C95" s="211"/>
      <c r="D95" s="195" t="s">
        <v>650</v>
      </c>
      <c r="E95" s="880" t="s">
        <v>446</v>
      </c>
      <c r="F95" s="880"/>
      <c r="G95" s="880"/>
      <c r="H95" s="141"/>
      <c r="I95" s="275"/>
      <c r="J95" s="703"/>
      <c r="K95" s="742"/>
      <c r="L95" s="704"/>
      <c r="M95" s="703"/>
      <c r="N95" s="125"/>
      <c r="P95" s="185">
        <v>100</v>
      </c>
      <c r="Q95" s="116"/>
      <c r="R95" s="281">
        <f>IF(J95&lt;&gt;"",100,0)</f>
        <v>0</v>
      </c>
    </row>
    <row r="96" spans="1:18" ht="15.75">
      <c r="A96" s="211"/>
      <c r="B96" s="277"/>
      <c r="C96" s="211"/>
      <c r="D96" s="189"/>
      <c r="E96" s="880"/>
      <c r="F96" s="880"/>
      <c r="G96" s="880"/>
      <c r="H96" s="141"/>
      <c r="I96" s="275"/>
      <c r="J96" s="704"/>
      <c r="K96" s="704"/>
      <c r="L96" s="704"/>
      <c r="M96" s="704"/>
      <c r="N96" s="276"/>
      <c r="O96" s="211"/>
      <c r="P96" s="115"/>
      <c r="Q96" s="211"/>
      <c r="R96" s="211"/>
    </row>
    <row r="97" spans="1:18" ht="10.5" customHeight="1">
      <c r="A97" s="211"/>
      <c r="B97" s="277"/>
      <c r="C97" s="211"/>
      <c r="D97" s="189"/>
      <c r="E97" s="210"/>
      <c r="F97" s="189"/>
      <c r="G97" s="189"/>
      <c r="H97" s="141"/>
      <c r="I97" s="275"/>
      <c r="J97" s="704"/>
      <c r="K97" s="704"/>
      <c r="L97" s="704"/>
      <c r="M97" s="704"/>
      <c r="N97" s="276"/>
      <c r="O97" s="211"/>
      <c r="P97" s="115"/>
      <c r="Q97" s="211"/>
      <c r="R97" s="211"/>
    </row>
    <row r="98" spans="1:18" ht="18" customHeight="1">
      <c r="A98" s="211"/>
      <c r="B98" s="311" t="s">
        <v>14</v>
      </c>
      <c r="C98" s="312" t="s">
        <v>439</v>
      </c>
      <c r="D98" s="312"/>
      <c r="E98" s="279"/>
      <c r="F98" s="211"/>
      <c r="G98" s="211"/>
      <c r="H98" s="211"/>
      <c r="I98" s="275"/>
      <c r="J98" s="704"/>
      <c r="K98" s="704"/>
      <c r="L98" s="704"/>
      <c r="M98" s="704"/>
      <c r="N98" s="276"/>
      <c r="O98" s="211"/>
      <c r="P98" s="115"/>
      <c r="Q98" s="211"/>
      <c r="R98" s="211"/>
    </row>
    <row r="99" spans="1:18" ht="10.5" customHeight="1">
      <c r="A99" s="211"/>
      <c r="B99" s="277"/>
      <c r="C99" s="211"/>
      <c r="D99" s="211"/>
      <c r="E99" s="211"/>
      <c r="F99" s="211"/>
      <c r="G99" s="211"/>
      <c r="H99" s="279"/>
      <c r="I99" s="180"/>
      <c r="J99" s="704"/>
      <c r="K99" s="704"/>
      <c r="L99" s="704"/>
      <c r="M99" s="704"/>
      <c r="N99" s="276"/>
      <c r="O99" s="211"/>
      <c r="P99" s="115"/>
      <c r="Q99" s="211"/>
      <c r="R99" s="211"/>
    </row>
    <row r="100" spans="1:18" ht="18.75" customHeight="1">
      <c r="A100" s="211"/>
      <c r="B100" s="277"/>
      <c r="C100" s="309" t="s">
        <v>5</v>
      </c>
      <c r="D100" s="210" t="s">
        <v>278</v>
      </c>
      <c r="E100" s="211"/>
      <c r="F100" s="211"/>
      <c r="G100" s="211"/>
      <c r="H100" s="211"/>
      <c r="I100" s="275"/>
      <c r="J100" s="703"/>
      <c r="K100" s="742"/>
      <c r="L100" s="704"/>
      <c r="M100" s="703"/>
      <c r="N100" s="125"/>
      <c r="P100" s="185">
        <v>100</v>
      </c>
      <c r="Q100" s="116"/>
      <c r="R100" s="281">
        <f>IF(J100&lt;&gt;"",100,0)</f>
        <v>0</v>
      </c>
    </row>
    <row r="101" spans="1:18" ht="15.75" customHeight="1">
      <c r="A101" s="211"/>
      <c r="B101" s="277"/>
      <c r="C101" s="211"/>
      <c r="D101" s="932" t="s">
        <v>892</v>
      </c>
      <c r="E101" s="933"/>
      <c r="F101" s="933"/>
      <c r="G101" s="934"/>
      <c r="H101" s="187"/>
      <c r="I101" s="275"/>
      <c r="J101" s="704"/>
      <c r="K101" s="704"/>
      <c r="L101" s="704"/>
      <c r="M101" s="704"/>
      <c r="N101" s="276"/>
      <c r="O101" s="211"/>
      <c r="P101" s="115"/>
      <c r="Q101" s="211"/>
      <c r="R101" s="211"/>
    </row>
    <row r="102" spans="1:18" ht="15.75">
      <c r="A102" s="211"/>
      <c r="B102" s="277"/>
      <c r="C102" s="187"/>
      <c r="D102" s="938"/>
      <c r="E102" s="939"/>
      <c r="F102" s="939"/>
      <c r="G102" s="940"/>
      <c r="H102" s="187"/>
      <c r="I102" s="275"/>
      <c r="J102" s="704"/>
      <c r="K102" s="704"/>
      <c r="L102" s="704"/>
      <c r="M102" s="704"/>
      <c r="N102" s="276"/>
      <c r="O102" s="211"/>
      <c r="P102" s="115"/>
      <c r="Q102" s="211"/>
      <c r="R102" s="211"/>
    </row>
    <row r="103" spans="1:18" ht="35.25" customHeight="1">
      <c r="A103" s="211"/>
      <c r="B103" s="277"/>
      <c r="C103" s="187"/>
      <c r="D103" s="935"/>
      <c r="E103" s="936"/>
      <c r="F103" s="936"/>
      <c r="G103" s="937"/>
      <c r="H103" s="187"/>
      <c r="I103" s="275"/>
      <c r="J103" s="704"/>
      <c r="K103" s="704"/>
      <c r="L103" s="704"/>
      <c r="M103" s="704"/>
      <c r="N103" s="276"/>
      <c r="O103" s="211"/>
      <c r="P103" s="115"/>
      <c r="Q103" s="211"/>
      <c r="R103" s="211"/>
    </row>
    <row r="104" spans="1:18" ht="10.5" customHeight="1">
      <c r="A104" s="211"/>
      <c r="B104" s="277"/>
      <c r="C104" s="244"/>
      <c r="D104" s="211"/>
      <c r="E104" s="211"/>
      <c r="F104" s="211"/>
      <c r="G104" s="211"/>
      <c r="H104" s="211"/>
      <c r="I104" s="275"/>
      <c r="J104" s="704"/>
      <c r="K104" s="704"/>
      <c r="L104" s="704"/>
      <c r="M104" s="704"/>
      <c r="N104" s="276"/>
      <c r="O104" s="211"/>
      <c r="P104" s="115"/>
      <c r="Q104" s="211"/>
      <c r="R104" s="211"/>
    </row>
    <row r="105" spans="1:18" ht="17.25" customHeight="1">
      <c r="A105" s="211"/>
      <c r="B105" s="277"/>
      <c r="C105" s="309" t="s">
        <v>6</v>
      </c>
      <c r="D105" s="210" t="s">
        <v>280</v>
      </c>
      <c r="E105" s="211"/>
      <c r="F105" s="211"/>
      <c r="G105" s="211"/>
      <c r="H105" s="211"/>
      <c r="I105" s="275"/>
      <c r="J105" s="703"/>
      <c r="K105" s="756"/>
      <c r="L105" s="704"/>
      <c r="M105" s="703"/>
      <c r="N105" s="276"/>
      <c r="O105" s="211"/>
      <c r="P105" s="185">
        <v>100</v>
      </c>
      <c r="Q105" s="116"/>
      <c r="R105" s="281">
        <f>IF(J105&lt;&gt;"",100,0)</f>
        <v>0</v>
      </c>
    </row>
    <row r="106" spans="1:18" ht="10.5" customHeight="1">
      <c r="A106" s="211"/>
      <c r="B106" s="277"/>
      <c r="C106" s="210"/>
      <c r="D106" s="210"/>
      <c r="E106" s="211"/>
      <c r="F106" s="211"/>
      <c r="G106" s="211"/>
      <c r="H106" s="211"/>
      <c r="I106" s="275"/>
      <c r="J106" s="211"/>
      <c r="K106" s="211"/>
      <c r="L106" s="211"/>
      <c r="M106" s="211"/>
      <c r="N106" s="276"/>
      <c r="O106" s="211"/>
      <c r="P106" s="115"/>
      <c r="Q106" s="211"/>
      <c r="R106" s="211"/>
    </row>
    <row r="107" spans="1:18" ht="19.5" customHeight="1">
      <c r="A107" s="211"/>
      <c r="B107" s="277"/>
      <c r="C107" s="211"/>
      <c r="D107" s="298" t="s">
        <v>264</v>
      </c>
      <c r="E107" s="880" t="s">
        <v>651</v>
      </c>
      <c r="F107" s="880"/>
      <c r="G107" s="880"/>
      <c r="H107" s="141"/>
      <c r="I107" s="703"/>
      <c r="J107" s="211" t="s">
        <v>268</v>
      </c>
      <c r="K107" s="211"/>
      <c r="L107" s="211"/>
      <c r="M107" s="211"/>
      <c r="N107" s="276"/>
      <c r="O107" s="211"/>
      <c r="P107" s="115"/>
      <c r="Q107" s="211"/>
      <c r="R107" s="211"/>
    </row>
    <row r="108" spans="1:18" ht="15.75" customHeight="1">
      <c r="A108" s="211"/>
      <c r="B108" s="277"/>
      <c r="C108" s="211"/>
      <c r="D108" s="298"/>
      <c r="E108" s="880"/>
      <c r="F108" s="880"/>
      <c r="G108" s="880"/>
      <c r="H108" s="141"/>
      <c r="I108" s="743"/>
      <c r="J108" s="211"/>
      <c r="K108" s="211"/>
      <c r="L108" s="211"/>
      <c r="M108" s="211"/>
      <c r="N108" s="276"/>
      <c r="O108" s="211"/>
      <c r="P108" s="115"/>
      <c r="Q108" s="211"/>
      <c r="R108" s="211"/>
    </row>
    <row r="109" spans="1:18" ht="10.5" customHeight="1">
      <c r="A109" s="211"/>
      <c r="B109" s="277"/>
      <c r="C109" s="211"/>
      <c r="D109" s="298"/>
      <c r="E109" s="141"/>
      <c r="F109" s="141"/>
      <c r="G109" s="141"/>
      <c r="H109" s="141"/>
      <c r="I109" s="704"/>
      <c r="J109" s="211"/>
      <c r="K109" s="211"/>
      <c r="L109" s="211"/>
      <c r="M109" s="211"/>
      <c r="N109" s="276"/>
      <c r="O109" s="211"/>
      <c r="P109" s="115"/>
      <c r="Q109" s="211"/>
      <c r="R109" s="211"/>
    </row>
    <row r="110" spans="1:18" ht="20.25" customHeight="1">
      <c r="A110" s="211"/>
      <c r="B110" s="277"/>
      <c r="C110" s="211"/>
      <c r="D110" s="298" t="s">
        <v>264</v>
      </c>
      <c r="E110" s="880" t="s">
        <v>652</v>
      </c>
      <c r="F110" s="880"/>
      <c r="G110" s="880"/>
      <c r="H110" s="141"/>
      <c r="I110" s="703"/>
      <c r="J110" s="211" t="s">
        <v>268</v>
      </c>
      <c r="K110" s="211"/>
      <c r="L110" s="211"/>
      <c r="M110" s="211"/>
      <c r="N110" s="276"/>
      <c r="O110" s="211"/>
      <c r="P110" s="115"/>
      <c r="Q110" s="211"/>
      <c r="R110" s="211"/>
    </row>
    <row r="111" spans="1:18" ht="15.75">
      <c r="A111" s="211"/>
      <c r="B111" s="277"/>
      <c r="C111" s="210"/>
      <c r="D111" s="141"/>
      <c r="E111" s="880"/>
      <c r="F111" s="880"/>
      <c r="G111" s="880"/>
      <c r="H111" s="141"/>
      <c r="I111" s="704"/>
      <c r="J111" s="211"/>
      <c r="K111" s="211"/>
      <c r="L111" s="211"/>
      <c r="M111" s="211"/>
      <c r="N111" s="276"/>
      <c r="O111" s="211"/>
      <c r="P111" s="115"/>
      <c r="Q111" s="211"/>
      <c r="R111" s="211"/>
    </row>
    <row r="112" spans="1:18" ht="10.5" customHeight="1">
      <c r="A112" s="211"/>
      <c r="B112" s="277"/>
      <c r="C112" s="313"/>
      <c r="D112" s="208"/>
      <c r="E112" s="208"/>
      <c r="F112" s="208"/>
      <c r="G112" s="208"/>
      <c r="H112" s="287"/>
      <c r="I112" s="743"/>
      <c r="J112" s="250"/>
      <c r="K112" s="250"/>
      <c r="L112" s="250"/>
      <c r="M112" s="250"/>
      <c r="N112" s="276"/>
      <c r="O112" s="211"/>
      <c r="P112" s="115"/>
      <c r="Q112" s="211"/>
      <c r="R112" s="211"/>
    </row>
    <row r="113" spans="1:18" ht="18" customHeight="1">
      <c r="A113" s="211"/>
      <c r="B113" s="277"/>
      <c r="C113" s="309" t="s">
        <v>7</v>
      </c>
      <c r="D113" s="211" t="s">
        <v>386</v>
      </c>
      <c r="E113" s="211"/>
      <c r="F113" s="211"/>
      <c r="G113" s="211"/>
      <c r="H113" s="211"/>
      <c r="I113" s="704"/>
      <c r="J113" s="703"/>
      <c r="K113" s="756"/>
      <c r="L113" s="704"/>
      <c r="M113" s="703"/>
      <c r="N113" s="276"/>
      <c r="O113" s="211"/>
      <c r="P113" s="185">
        <v>100</v>
      </c>
      <c r="Q113" s="116"/>
      <c r="R113" s="281">
        <f>IF(J113&lt;&gt;"",100,0)</f>
        <v>0</v>
      </c>
    </row>
    <row r="114" spans="1:18" ht="10.5" customHeight="1">
      <c r="A114" s="211"/>
      <c r="B114" s="277"/>
      <c r="C114" s="211"/>
      <c r="D114" s="211"/>
      <c r="E114" s="211"/>
      <c r="F114" s="211"/>
      <c r="G114" s="211"/>
      <c r="H114" s="211"/>
      <c r="I114" s="704"/>
      <c r="J114" s="211"/>
      <c r="K114" s="211"/>
      <c r="L114" s="211"/>
      <c r="M114" s="211"/>
      <c r="N114" s="276"/>
      <c r="O114" s="211"/>
      <c r="P114" s="211"/>
      <c r="Q114" s="211"/>
      <c r="R114" s="211"/>
    </row>
    <row r="115" spans="1:18" ht="18.75" customHeight="1">
      <c r="A115" s="211"/>
      <c r="B115" s="277"/>
      <c r="C115" s="211"/>
      <c r="D115" s="298" t="s">
        <v>264</v>
      </c>
      <c r="E115" s="880" t="s">
        <v>651</v>
      </c>
      <c r="F115" s="880"/>
      <c r="G115" s="880"/>
      <c r="H115" s="141"/>
      <c r="I115" s="703"/>
      <c r="J115" s="211" t="s">
        <v>268</v>
      </c>
      <c r="K115" s="211"/>
      <c r="L115" s="211"/>
      <c r="M115" s="211"/>
      <c r="N115" s="276"/>
      <c r="O115" s="211"/>
      <c r="P115" s="211"/>
      <c r="Q115" s="211"/>
      <c r="R115" s="211"/>
    </row>
    <row r="116" spans="1:18" ht="15.75" customHeight="1">
      <c r="A116" s="211"/>
      <c r="B116" s="277"/>
      <c r="C116" s="211"/>
      <c r="D116" s="298"/>
      <c r="E116" s="880"/>
      <c r="F116" s="880"/>
      <c r="G116" s="880"/>
      <c r="H116" s="141"/>
      <c r="I116" s="743"/>
      <c r="J116" s="211"/>
      <c r="K116" s="211"/>
      <c r="L116" s="211"/>
      <c r="M116" s="211"/>
      <c r="N116" s="276"/>
      <c r="O116" s="211"/>
      <c r="P116" s="211"/>
      <c r="Q116" s="211"/>
      <c r="R116" s="211"/>
    </row>
    <row r="117" spans="1:18" ht="10.5" customHeight="1">
      <c r="A117" s="211"/>
      <c r="B117" s="277"/>
      <c r="C117" s="211"/>
      <c r="D117" s="298"/>
      <c r="E117" s="141"/>
      <c r="F117" s="141"/>
      <c r="G117" s="141"/>
      <c r="H117" s="141"/>
      <c r="I117" s="704"/>
      <c r="J117" s="211"/>
      <c r="K117" s="211"/>
      <c r="L117" s="211"/>
      <c r="M117" s="211"/>
      <c r="N117" s="276"/>
      <c r="O117" s="211"/>
      <c r="P117" s="211"/>
      <c r="Q117" s="211"/>
      <c r="R117" s="211"/>
    </row>
    <row r="118" spans="1:18" ht="19.5" customHeight="1">
      <c r="A118" s="211"/>
      <c r="B118" s="277"/>
      <c r="C118" s="211"/>
      <c r="D118" s="298" t="s">
        <v>264</v>
      </c>
      <c r="E118" s="880" t="s">
        <v>653</v>
      </c>
      <c r="F118" s="880"/>
      <c r="G118" s="880"/>
      <c r="H118" s="141"/>
      <c r="I118" s="703"/>
      <c r="J118" s="211" t="s">
        <v>268</v>
      </c>
      <c r="K118" s="211"/>
      <c r="L118" s="211"/>
      <c r="M118" s="211"/>
      <c r="N118" s="276"/>
      <c r="O118" s="211"/>
      <c r="P118" s="211"/>
      <c r="Q118" s="211"/>
      <c r="R118" s="211"/>
    </row>
    <row r="119" spans="1:18" ht="32.25" customHeight="1">
      <c r="A119" s="211"/>
      <c r="B119" s="277"/>
      <c r="C119" s="210"/>
      <c r="D119" s="141"/>
      <c r="E119" s="880"/>
      <c r="F119" s="880"/>
      <c r="G119" s="880"/>
      <c r="H119" s="141"/>
      <c r="I119" s="211"/>
      <c r="J119" s="211"/>
      <c r="K119" s="211"/>
      <c r="L119" s="211"/>
      <c r="M119" s="211"/>
      <c r="N119" s="276"/>
      <c r="O119" s="211"/>
      <c r="P119" s="211"/>
      <c r="Q119" s="211"/>
      <c r="R119" s="211"/>
    </row>
    <row r="120" spans="1:18" ht="10.5" customHeight="1">
      <c r="A120" s="211"/>
      <c r="B120" s="277"/>
      <c r="C120" s="298"/>
      <c r="D120" s="209"/>
      <c r="E120" s="209"/>
      <c r="F120" s="209"/>
      <c r="G120" s="209"/>
      <c r="H120" s="189"/>
      <c r="I120" s="275"/>
      <c r="J120" s="211"/>
      <c r="K120" s="211"/>
      <c r="L120" s="211"/>
      <c r="M120" s="211"/>
      <c r="N120" s="276"/>
      <c r="O120" s="211"/>
      <c r="P120" s="211"/>
      <c r="Q120" s="211"/>
      <c r="R120" s="211"/>
    </row>
    <row r="121" spans="1:18" ht="15.75">
      <c r="A121" s="211"/>
      <c r="B121" s="158"/>
      <c r="C121" s="314"/>
      <c r="D121" s="315"/>
      <c r="E121" s="211"/>
      <c r="F121" s="211"/>
      <c r="G121" s="211"/>
      <c r="H121" s="211"/>
      <c r="I121" s="945" t="s">
        <v>369</v>
      </c>
      <c r="J121" s="945"/>
      <c r="K121" s="211"/>
      <c r="L121" s="211"/>
      <c r="M121" s="946">
        <f>P121</f>
        <v>1600</v>
      </c>
      <c r="N121" s="947"/>
      <c r="O121" s="211"/>
      <c r="P121" s="316">
        <f>SUM(P25:P120)</f>
        <v>1600</v>
      </c>
      <c r="Q121" s="279"/>
      <c r="R121" s="316">
        <f>SUM(R18:R113)</f>
        <v>0</v>
      </c>
    </row>
    <row r="122" spans="1:18" ht="10.5" customHeight="1">
      <c r="A122" s="211"/>
      <c r="B122" s="317"/>
      <c r="C122" s="318"/>
      <c r="D122" s="319"/>
      <c r="E122" s="300"/>
      <c r="F122" s="300"/>
      <c r="G122" s="300"/>
      <c r="H122" s="300"/>
      <c r="I122" s="320"/>
      <c r="J122" s="300"/>
      <c r="K122" s="300"/>
      <c r="L122" s="300"/>
      <c r="M122" s="300"/>
      <c r="N122" s="304"/>
      <c r="O122" s="211"/>
      <c r="P122" s="211"/>
      <c r="Q122" s="211"/>
      <c r="R122" s="211"/>
    </row>
    <row r="123" spans="1:18" ht="9.75" customHeight="1">
      <c r="A123" s="211"/>
      <c r="B123" s="321"/>
      <c r="C123" s="253"/>
      <c r="D123" s="322"/>
      <c r="E123" s="253"/>
      <c r="F123" s="253"/>
      <c r="G123" s="253"/>
      <c r="H123" s="253"/>
      <c r="I123" s="253"/>
      <c r="J123" s="253"/>
      <c r="K123" s="253"/>
      <c r="L123" s="253"/>
      <c r="M123" s="253"/>
      <c r="N123" s="308"/>
      <c r="O123" s="211"/>
      <c r="P123" s="211"/>
      <c r="Q123" s="211"/>
      <c r="R123" s="211"/>
    </row>
    <row r="124" spans="1:18" ht="15.75" customHeight="1">
      <c r="A124" s="211"/>
      <c r="B124" s="311" t="s">
        <v>654</v>
      </c>
      <c r="C124" s="211"/>
      <c r="D124" s="210"/>
      <c r="E124" s="211"/>
      <c r="F124" s="211"/>
      <c r="G124" s="211"/>
      <c r="H124" s="211"/>
      <c r="I124" s="211"/>
      <c r="J124" s="211"/>
      <c r="K124" s="211"/>
      <c r="L124" s="211"/>
      <c r="M124" s="211"/>
      <c r="N124" s="276"/>
      <c r="O124" s="211"/>
      <c r="P124" s="211"/>
      <c r="Q124" s="211"/>
      <c r="R124" s="211"/>
    </row>
    <row r="125" spans="1:18" ht="10.5" customHeight="1">
      <c r="A125" s="211"/>
      <c r="B125" s="277"/>
      <c r="C125" s="211"/>
      <c r="D125" s="211"/>
      <c r="E125" s="211"/>
      <c r="F125" s="211"/>
      <c r="G125" s="211"/>
      <c r="H125" s="279"/>
      <c r="I125" s="279"/>
      <c r="J125" s="211"/>
      <c r="K125" s="211"/>
      <c r="L125" s="211"/>
      <c r="M125" s="211"/>
      <c r="N125" s="276"/>
      <c r="O125" s="211"/>
      <c r="P125" s="211"/>
      <c r="Q125" s="211"/>
      <c r="R125" s="211"/>
    </row>
    <row r="126" spans="1:18" ht="19.5" customHeight="1">
      <c r="A126" s="211"/>
      <c r="B126" s="277" t="s">
        <v>4</v>
      </c>
      <c r="C126" s="210" t="s">
        <v>438</v>
      </c>
      <c r="D126" s="210"/>
      <c r="E126" s="211"/>
      <c r="F126" s="141"/>
      <c r="G126" s="141"/>
      <c r="H126" s="211"/>
      <c r="I126" s="211"/>
      <c r="J126" s="702">
        <f>J127+J131</f>
        <v>0</v>
      </c>
      <c r="K126" s="211"/>
      <c r="L126" s="211" t="s">
        <v>268</v>
      </c>
      <c r="M126" s="211"/>
      <c r="N126" s="276"/>
      <c r="O126" s="211"/>
      <c r="P126" s="211"/>
      <c r="Q126" s="211"/>
      <c r="R126" s="211"/>
    </row>
    <row r="127" spans="1:18" ht="19.5" customHeight="1">
      <c r="A127" s="211"/>
      <c r="B127" s="277"/>
      <c r="C127" s="210" t="s">
        <v>8</v>
      </c>
      <c r="D127" s="211" t="s">
        <v>923</v>
      </c>
      <c r="E127" s="211"/>
      <c r="F127" s="211"/>
      <c r="G127" s="211"/>
      <c r="H127" s="211"/>
      <c r="I127" s="211"/>
      <c r="J127" s="702">
        <f>SUM(J128:J130)</f>
        <v>0</v>
      </c>
      <c r="K127" s="211"/>
      <c r="L127" s="211" t="s">
        <v>268</v>
      </c>
      <c r="M127" s="211"/>
      <c r="N127" s="276"/>
      <c r="O127" s="211"/>
      <c r="P127" s="211"/>
      <c r="Q127" s="211"/>
      <c r="R127" s="211"/>
    </row>
    <row r="128" spans="1:18" ht="19.5" customHeight="1">
      <c r="A128" s="211"/>
      <c r="B128" s="277"/>
      <c r="C128" s="244"/>
      <c r="D128" s="309" t="s">
        <v>104</v>
      </c>
      <c r="E128" s="211" t="s">
        <v>266</v>
      </c>
      <c r="F128" s="211"/>
      <c r="G128" s="211"/>
      <c r="H128" s="211"/>
      <c r="I128" s="211"/>
      <c r="J128" s="703"/>
      <c r="K128" s="211"/>
      <c r="L128" s="211" t="s">
        <v>268</v>
      </c>
      <c r="M128" s="211"/>
      <c r="N128" s="276"/>
      <c r="O128" s="211"/>
      <c r="P128" s="211"/>
      <c r="Q128" s="211"/>
      <c r="R128" s="211"/>
    </row>
    <row r="129" spans="1:18" ht="19.5" customHeight="1">
      <c r="A129" s="211"/>
      <c r="B129" s="277"/>
      <c r="C129" s="674"/>
      <c r="D129" s="309" t="s">
        <v>105</v>
      </c>
      <c r="E129" s="211" t="s">
        <v>918</v>
      </c>
      <c r="F129" s="211"/>
      <c r="G129" s="211"/>
      <c r="H129" s="211"/>
      <c r="I129" s="211"/>
      <c r="J129" s="703"/>
      <c r="K129" s="211"/>
      <c r="L129" s="211" t="s">
        <v>268</v>
      </c>
      <c r="M129" s="211"/>
      <c r="N129" s="276"/>
      <c r="O129" s="211"/>
      <c r="P129" s="211"/>
      <c r="Q129" s="211"/>
      <c r="R129" s="211"/>
    </row>
    <row r="130" spans="1:18" ht="19.5" customHeight="1">
      <c r="A130" s="211"/>
      <c r="B130" s="277"/>
      <c r="C130" s="244"/>
      <c r="D130" s="309" t="s">
        <v>365</v>
      </c>
      <c r="E130" s="211" t="s">
        <v>269</v>
      </c>
      <c r="F130" s="211"/>
      <c r="G130" s="211"/>
      <c r="H130" s="211"/>
      <c r="I130" s="211"/>
      <c r="J130" s="703"/>
      <c r="K130" s="211"/>
      <c r="L130" s="211" t="s">
        <v>268</v>
      </c>
      <c r="M130" s="211"/>
      <c r="N130" s="276"/>
      <c r="O130" s="211"/>
      <c r="P130" s="211"/>
      <c r="Q130" s="211"/>
      <c r="R130" s="211"/>
    </row>
    <row r="131" spans="1:18" ht="19.5" customHeight="1">
      <c r="A131" s="211"/>
      <c r="B131" s="277"/>
      <c r="C131" s="210" t="s">
        <v>9</v>
      </c>
      <c r="D131" s="211" t="s">
        <v>924</v>
      </c>
      <c r="E131" s="211"/>
      <c r="F131" s="279"/>
      <c r="G131" s="279"/>
      <c r="H131" s="211"/>
      <c r="I131" s="211"/>
      <c r="J131" s="702">
        <f>SUM(J132:J135)</f>
        <v>0</v>
      </c>
      <c r="K131" s="211"/>
      <c r="L131" s="211" t="s">
        <v>268</v>
      </c>
      <c r="M131" s="211"/>
      <c r="N131" s="276"/>
      <c r="O131" s="211"/>
      <c r="P131" s="211"/>
      <c r="Q131" s="211"/>
      <c r="R131" s="211"/>
    </row>
    <row r="132" spans="1:18" ht="19.5" customHeight="1">
      <c r="A132" s="211"/>
      <c r="B132" s="277"/>
      <c r="C132" s="244"/>
      <c r="D132" s="297" t="s">
        <v>111</v>
      </c>
      <c r="E132" s="211" t="s">
        <v>919</v>
      </c>
      <c r="F132" s="279"/>
      <c r="G132" s="279"/>
      <c r="H132" s="211"/>
      <c r="I132" s="211"/>
      <c r="J132" s="703"/>
      <c r="K132" s="211"/>
      <c r="L132" s="211" t="s">
        <v>268</v>
      </c>
      <c r="M132" s="211"/>
      <c r="N132" s="276"/>
      <c r="O132" s="211"/>
      <c r="P132" s="211"/>
      <c r="Q132" s="211"/>
      <c r="R132" s="211"/>
    </row>
    <row r="133" spans="1:18" ht="19.5" customHeight="1">
      <c r="A133" s="211"/>
      <c r="B133" s="277"/>
      <c r="C133" s="244"/>
      <c r="D133" s="297" t="s">
        <v>113</v>
      </c>
      <c r="E133" s="211" t="s">
        <v>920</v>
      </c>
      <c r="F133" s="279"/>
      <c r="G133" s="279"/>
      <c r="H133" s="211"/>
      <c r="I133" s="211"/>
      <c r="J133" s="703"/>
      <c r="K133" s="211"/>
      <c r="L133" s="211" t="s">
        <v>268</v>
      </c>
      <c r="M133" s="211"/>
      <c r="N133" s="276"/>
      <c r="O133" s="211"/>
      <c r="P133" s="211"/>
      <c r="Q133" s="211"/>
      <c r="R133" s="211"/>
    </row>
    <row r="134" spans="1:18" ht="19.5" customHeight="1">
      <c r="A134" s="211"/>
      <c r="B134" s="277"/>
      <c r="C134" s="244"/>
      <c r="D134" s="297" t="s">
        <v>655</v>
      </c>
      <c r="E134" s="211" t="s">
        <v>921</v>
      </c>
      <c r="F134" s="279"/>
      <c r="G134" s="279"/>
      <c r="H134" s="211"/>
      <c r="I134" s="211"/>
      <c r="J134" s="703"/>
      <c r="K134" s="211"/>
      <c r="L134" s="211" t="s">
        <v>268</v>
      </c>
      <c r="M134" s="211"/>
      <c r="N134" s="276"/>
      <c r="O134" s="211"/>
      <c r="P134" s="211"/>
      <c r="Q134" s="211"/>
      <c r="R134" s="211"/>
    </row>
    <row r="135" spans="1:18" ht="19.5" customHeight="1">
      <c r="A135" s="211"/>
      <c r="B135" s="277"/>
      <c r="C135" s="211"/>
      <c r="D135" s="194" t="s">
        <v>656</v>
      </c>
      <c r="E135" s="211" t="s">
        <v>922</v>
      </c>
      <c r="F135" s="279"/>
      <c r="G135" s="279"/>
      <c r="H135" s="211"/>
      <c r="I135" s="211"/>
      <c r="J135" s="703"/>
      <c r="K135" s="211"/>
      <c r="L135" s="211" t="s">
        <v>268</v>
      </c>
      <c r="M135" s="211"/>
      <c r="N135" s="276"/>
      <c r="O135" s="211"/>
      <c r="P135" s="211"/>
      <c r="Q135" s="211"/>
      <c r="R135" s="211"/>
    </row>
    <row r="136" spans="1:18" ht="19.5" customHeight="1">
      <c r="A136" s="211"/>
      <c r="B136" s="277"/>
      <c r="C136" s="210" t="s">
        <v>10</v>
      </c>
      <c r="D136" s="211" t="s">
        <v>270</v>
      </c>
      <c r="E136" s="279"/>
      <c r="F136" s="279"/>
      <c r="G136" s="279"/>
      <c r="H136" s="211"/>
      <c r="I136" s="211"/>
      <c r="J136" s="704"/>
      <c r="K136" s="211"/>
      <c r="L136" s="211"/>
      <c r="M136" s="211"/>
      <c r="N136" s="276"/>
      <c r="O136" s="211"/>
      <c r="P136" s="211"/>
      <c r="Q136" s="211"/>
      <c r="R136" s="211"/>
    </row>
    <row r="137" spans="1:18" ht="19.5" customHeight="1">
      <c r="A137" s="211"/>
      <c r="B137" s="277"/>
      <c r="C137" s="210"/>
      <c r="D137" s="309" t="s">
        <v>115</v>
      </c>
      <c r="E137" s="211" t="s">
        <v>657</v>
      </c>
      <c r="F137" s="279"/>
      <c r="G137" s="279"/>
      <c r="H137" s="211"/>
      <c r="I137" s="211"/>
      <c r="J137" s="703"/>
      <c r="K137" s="211"/>
      <c r="L137" s="211" t="s">
        <v>268</v>
      </c>
      <c r="M137" s="211"/>
      <c r="N137" s="276"/>
      <c r="O137" s="211"/>
      <c r="P137" s="211"/>
      <c r="Q137" s="211"/>
      <c r="R137" s="211"/>
    </row>
    <row r="138" spans="1:18" ht="19.5" customHeight="1">
      <c r="A138" s="211"/>
      <c r="B138" s="277"/>
      <c r="C138" s="244"/>
      <c r="D138" s="297" t="s">
        <v>117</v>
      </c>
      <c r="E138" s="211" t="s">
        <v>271</v>
      </c>
      <c r="F138" s="279"/>
      <c r="G138" s="279"/>
      <c r="H138" s="211"/>
      <c r="I138" s="211"/>
      <c r="J138" s="703"/>
      <c r="K138" s="211"/>
      <c r="L138" s="211" t="s">
        <v>268</v>
      </c>
      <c r="M138" s="211"/>
      <c r="N138" s="276"/>
      <c r="O138" s="211"/>
      <c r="P138" s="211"/>
      <c r="Q138" s="211"/>
      <c r="R138" s="211"/>
    </row>
    <row r="139" spans="1:18" ht="19.5" customHeight="1">
      <c r="A139" s="211"/>
      <c r="B139" s="158"/>
      <c r="C139" s="211"/>
      <c r="D139" s="297" t="s">
        <v>519</v>
      </c>
      <c r="E139" s="211" t="s">
        <v>272</v>
      </c>
      <c r="F139" s="211"/>
      <c r="G139" s="211"/>
      <c r="H139" s="211"/>
      <c r="I139" s="211"/>
      <c r="J139" s="703"/>
      <c r="K139" s="211"/>
      <c r="L139" s="211" t="s">
        <v>268</v>
      </c>
      <c r="M139" s="211"/>
      <c r="N139" s="276"/>
      <c r="O139" s="211"/>
      <c r="P139" s="211"/>
      <c r="Q139" s="211"/>
      <c r="R139" s="211"/>
    </row>
    <row r="140" spans="1:18" ht="19.5" customHeight="1">
      <c r="A140" s="211"/>
      <c r="B140" s="158"/>
      <c r="C140" s="211"/>
      <c r="D140" s="297" t="s">
        <v>658</v>
      </c>
      <c r="E140" s="211" t="s">
        <v>273</v>
      </c>
      <c r="F140" s="211"/>
      <c r="G140" s="211"/>
      <c r="H140" s="211"/>
      <c r="I140" s="211"/>
      <c r="J140" s="703"/>
      <c r="K140" s="211"/>
      <c r="L140" s="211" t="s">
        <v>268</v>
      </c>
      <c r="M140" s="211"/>
      <c r="N140" s="276"/>
      <c r="O140" s="211"/>
      <c r="P140" s="211"/>
      <c r="Q140" s="211"/>
      <c r="R140" s="211"/>
    </row>
    <row r="141" spans="1:18" ht="19.5" customHeight="1">
      <c r="A141" s="211"/>
      <c r="B141" s="158"/>
      <c r="C141" s="211"/>
      <c r="D141" s="297" t="s">
        <v>659</v>
      </c>
      <c r="E141" s="211" t="s">
        <v>274</v>
      </c>
      <c r="F141" s="211"/>
      <c r="G141" s="211"/>
      <c r="H141" s="211"/>
      <c r="I141" s="211"/>
      <c r="J141" s="703"/>
      <c r="K141" s="211"/>
      <c r="L141" s="211" t="s">
        <v>268</v>
      </c>
      <c r="M141" s="211"/>
      <c r="N141" s="276"/>
      <c r="O141" s="211"/>
      <c r="P141" s="211"/>
      <c r="Q141" s="211"/>
      <c r="R141" s="211"/>
    </row>
    <row r="142" spans="1:18" ht="19.5" customHeight="1">
      <c r="A142" s="211"/>
      <c r="B142" s="158"/>
      <c r="C142" s="211" t="s">
        <v>13</v>
      </c>
      <c r="D142" s="211" t="s">
        <v>275</v>
      </c>
      <c r="E142" s="211"/>
      <c r="F142" s="211"/>
      <c r="G142" s="211"/>
      <c r="H142" s="211"/>
      <c r="I142" s="211"/>
      <c r="J142" s="704"/>
      <c r="K142" s="211"/>
      <c r="L142" s="211"/>
      <c r="M142" s="211"/>
      <c r="N142" s="276"/>
      <c r="O142" s="211"/>
      <c r="P142" s="211"/>
      <c r="Q142" s="211"/>
      <c r="R142" s="211"/>
    </row>
    <row r="143" spans="1:18" ht="19.5" customHeight="1">
      <c r="A143" s="211"/>
      <c r="B143" s="158"/>
      <c r="C143" s="211"/>
      <c r="D143" s="297" t="s">
        <v>121</v>
      </c>
      <c r="E143" s="211" t="s">
        <v>660</v>
      </c>
      <c r="F143" s="211"/>
      <c r="G143" s="211"/>
      <c r="H143" s="211"/>
      <c r="I143" s="211"/>
      <c r="J143" s="703"/>
      <c r="K143" s="211"/>
      <c r="L143" s="211" t="s">
        <v>268</v>
      </c>
      <c r="M143" s="211"/>
      <c r="N143" s="276"/>
      <c r="O143" s="211"/>
      <c r="P143" s="211"/>
      <c r="Q143" s="211"/>
      <c r="R143" s="211"/>
    </row>
    <row r="144" spans="1:18" ht="19.5" customHeight="1">
      <c r="A144" s="211"/>
      <c r="B144" s="158"/>
      <c r="C144" s="211"/>
      <c r="D144" s="297" t="s">
        <v>445</v>
      </c>
      <c r="E144" s="211" t="s">
        <v>277</v>
      </c>
      <c r="F144" s="211"/>
      <c r="G144" s="211"/>
      <c r="H144" s="211"/>
      <c r="I144" s="211"/>
      <c r="J144" s="703"/>
      <c r="K144" s="211"/>
      <c r="L144" s="211" t="s">
        <v>268</v>
      </c>
      <c r="M144" s="211"/>
      <c r="N144" s="276"/>
      <c r="O144" s="211"/>
      <c r="P144" s="211"/>
      <c r="Q144" s="211"/>
      <c r="R144" s="211"/>
    </row>
    <row r="145" spans="1:18" ht="19.5" customHeight="1">
      <c r="A145" s="211"/>
      <c r="B145" s="158"/>
      <c r="C145" s="211"/>
      <c r="D145" s="210" t="s">
        <v>124</v>
      </c>
      <c r="E145" s="211" t="s">
        <v>661</v>
      </c>
      <c r="F145" s="211"/>
      <c r="G145" s="211"/>
      <c r="H145" s="211"/>
      <c r="I145" s="211"/>
      <c r="J145" s="703"/>
      <c r="K145" s="211"/>
      <c r="L145" s="211" t="s">
        <v>268</v>
      </c>
      <c r="M145" s="211"/>
      <c r="N145" s="276"/>
      <c r="O145" s="211"/>
      <c r="P145" s="211"/>
      <c r="Q145" s="211"/>
      <c r="R145" s="211"/>
    </row>
    <row r="146" spans="1:18" ht="19.5" customHeight="1">
      <c r="A146" s="211"/>
      <c r="B146" s="277"/>
      <c r="C146" s="211"/>
      <c r="D146" s="211"/>
      <c r="E146" s="211"/>
      <c r="F146" s="211"/>
      <c r="G146" s="211"/>
      <c r="H146" s="279"/>
      <c r="I146" s="279"/>
      <c r="J146" s="211"/>
      <c r="K146" s="211"/>
      <c r="L146" s="211"/>
      <c r="M146" s="211"/>
      <c r="N146" s="276"/>
      <c r="O146" s="211"/>
      <c r="P146" s="211"/>
      <c r="Q146" s="211"/>
      <c r="R146" s="211"/>
    </row>
    <row r="147" spans="1:18" ht="19.5" customHeight="1">
      <c r="A147" s="211"/>
      <c r="B147" s="158" t="s">
        <v>14</v>
      </c>
      <c r="C147" s="323" t="s">
        <v>662</v>
      </c>
      <c r="D147" s="211"/>
      <c r="E147" s="324"/>
      <c r="F147" s="211"/>
      <c r="G147" s="211"/>
      <c r="H147" s="211"/>
      <c r="I147" s="211"/>
      <c r="J147" s="702">
        <f>J148+J158</f>
        <v>0</v>
      </c>
      <c r="K147" s="211"/>
      <c r="L147" s="211" t="s">
        <v>268</v>
      </c>
      <c r="M147" s="211"/>
      <c r="N147" s="276"/>
      <c r="O147" s="211"/>
      <c r="P147" s="211"/>
      <c r="Q147" s="211"/>
      <c r="R147" s="211"/>
    </row>
    <row r="148" spans="1:18" ht="19.5" customHeight="1">
      <c r="A148" s="211"/>
      <c r="B148" s="158"/>
      <c r="C148" s="325" t="s">
        <v>5</v>
      </c>
      <c r="D148" s="323" t="s">
        <v>281</v>
      </c>
      <c r="E148" s="211"/>
      <c r="F148" s="211"/>
      <c r="G148" s="211"/>
      <c r="H148" s="211"/>
      <c r="I148" s="211"/>
      <c r="J148" s="702">
        <f>SUM(J149:J151)</f>
        <v>0</v>
      </c>
      <c r="K148" s="211"/>
      <c r="L148" s="211" t="s">
        <v>268</v>
      </c>
      <c r="M148" s="211"/>
      <c r="N148" s="276"/>
      <c r="O148" s="211"/>
      <c r="P148" s="211"/>
      <c r="Q148" s="211"/>
      <c r="R148" s="211"/>
    </row>
    <row r="149" spans="1:18" ht="19.5" customHeight="1">
      <c r="A149" s="211"/>
      <c r="B149" s="158"/>
      <c r="C149" s="211"/>
      <c r="D149" s="326" t="s">
        <v>443</v>
      </c>
      <c r="E149" s="323" t="s">
        <v>282</v>
      </c>
      <c r="F149" s="211"/>
      <c r="G149" s="211"/>
      <c r="H149" s="211"/>
      <c r="I149" s="211"/>
      <c r="J149" s="703"/>
      <c r="K149" s="211"/>
      <c r="L149" s="211" t="s">
        <v>268</v>
      </c>
      <c r="M149" s="211"/>
      <c r="N149" s="276"/>
      <c r="O149" s="211"/>
      <c r="P149" s="211"/>
      <c r="Q149" s="211"/>
      <c r="R149" s="211"/>
    </row>
    <row r="150" spans="1:18" ht="19.5" customHeight="1">
      <c r="A150" s="211"/>
      <c r="B150" s="158"/>
      <c r="C150" s="211"/>
      <c r="D150" s="326" t="s">
        <v>442</v>
      </c>
      <c r="E150" s="323" t="s">
        <v>283</v>
      </c>
      <c r="F150" s="211"/>
      <c r="G150" s="211"/>
      <c r="H150" s="211"/>
      <c r="I150" s="211"/>
      <c r="J150" s="703"/>
      <c r="K150" s="211"/>
      <c r="L150" s="211" t="s">
        <v>268</v>
      </c>
      <c r="M150" s="211"/>
      <c r="N150" s="276"/>
      <c r="O150" s="211"/>
      <c r="P150" s="211"/>
      <c r="Q150" s="211"/>
      <c r="R150" s="211"/>
    </row>
    <row r="151" spans="1:18" ht="19.5" customHeight="1">
      <c r="A151" s="211"/>
      <c r="B151" s="158"/>
      <c r="C151" s="211"/>
      <c r="D151" s="326" t="s">
        <v>663</v>
      </c>
      <c r="E151" s="323" t="s">
        <v>284</v>
      </c>
      <c r="F151" s="211"/>
      <c r="G151" s="211"/>
      <c r="H151" s="211"/>
      <c r="I151" s="211"/>
      <c r="J151" s="703"/>
      <c r="K151" s="211"/>
      <c r="L151" s="211" t="s">
        <v>268</v>
      </c>
      <c r="M151" s="211"/>
      <c r="N151" s="276"/>
      <c r="O151" s="211"/>
      <c r="P151" s="211"/>
      <c r="Q151" s="211"/>
      <c r="R151" s="211"/>
    </row>
    <row r="152" spans="1:18" ht="19.5" customHeight="1">
      <c r="A152" s="211"/>
      <c r="B152" s="158"/>
      <c r="C152" s="325" t="s">
        <v>6</v>
      </c>
      <c r="D152" s="323" t="s">
        <v>270</v>
      </c>
      <c r="E152" s="323"/>
      <c r="F152" s="211"/>
      <c r="G152" s="211"/>
      <c r="H152" s="211"/>
      <c r="I152" s="211"/>
      <c r="J152" s="704"/>
      <c r="K152" s="211"/>
      <c r="L152" s="211"/>
      <c r="M152" s="211"/>
      <c r="N152" s="276"/>
      <c r="O152" s="211"/>
      <c r="P152" s="211"/>
      <c r="Q152" s="211"/>
      <c r="R152" s="211"/>
    </row>
    <row r="153" spans="1:18" ht="19.5" customHeight="1">
      <c r="A153" s="211"/>
      <c r="B153" s="158"/>
      <c r="C153" s="315"/>
      <c r="D153" s="326" t="s">
        <v>468</v>
      </c>
      <c r="E153" s="323" t="s">
        <v>271</v>
      </c>
      <c r="F153" s="211"/>
      <c r="G153" s="211"/>
      <c r="H153" s="211"/>
      <c r="I153" s="211"/>
      <c r="J153" s="703"/>
      <c r="K153" s="211"/>
      <c r="L153" s="211" t="s">
        <v>268</v>
      </c>
      <c r="M153" s="211"/>
      <c r="N153" s="276"/>
      <c r="O153" s="211"/>
      <c r="P153" s="211"/>
      <c r="Q153" s="211"/>
      <c r="R153" s="211"/>
    </row>
    <row r="154" spans="1:18" ht="19.5" customHeight="1">
      <c r="A154" s="211"/>
      <c r="B154" s="158"/>
      <c r="C154" s="315"/>
      <c r="D154" s="326" t="s">
        <v>470</v>
      </c>
      <c r="E154" s="323" t="s">
        <v>272</v>
      </c>
      <c r="F154" s="211"/>
      <c r="G154" s="211"/>
      <c r="H154" s="211"/>
      <c r="I154" s="211"/>
      <c r="J154" s="703"/>
      <c r="K154" s="211"/>
      <c r="L154" s="211" t="s">
        <v>268</v>
      </c>
      <c r="M154" s="211"/>
      <c r="N154" s="276"/>
      <c r="O154" s="211"/>
      <c r="P154" s="211"/>
      <c r="Q154" s="211"/>
      <c r="R154" s="211"/>
    </row>
    <row r="155" spans="1:18" ht="19.5" customHeight="1">
      <c r="A155" s="211"/>
      <c r="B155" s="158"/>
      <c r="C155" s="315"/>
      <c r="D155" s="326" t="s">
        <v>664</v>
      </c>
      <c r="E155" s="323" t="s">
        <v>273</v>
      </c>
      <c r="F155" s="211"/>
      <c r="G155" s="211"/>
      <c r="H155" s="211"/>
      <c r="I155" s="211"/>
      <c r="J155" s="703"/>
      <c r="K155" s="211"/>
      <c r="L155" s="211" t="s">
        <v>268</v>
      </c>
      <c r="M155" s="211"/>
      <c r="N155" s="276"/>
      <c r="O155" s="211"/>
      <c r="P155" s="211"/>
      <c r="Q155" s="211"/>
      <c r="R155" s="211"/>
    </row>
    <row r="156" spans="1:18" ht="19.5" customHeight="1">
      <c r="A156" s="211"/>
      <c r="B156" s="158"/>
      <c r="C156" s="211"/>
      <c r="D156" s="326" t="s">
        <v>665</v>
      </c>
      <c r="E156" s="323" t="s">
        <v>274</v>
      </c>
      <c r="F156" s="211"/>
      <c r="G156" s="211"/>
      <c r="H156" s="211"/>
      <c r="I156" s="211"/>
      <c r="J156" s="703"/>
      <c r="K156" s="211"/>
      <c r="L156" s="211" t="s">
        <v>268</v>
      </c>
      <c r="M156" s="211"/>
      <c r="N156" s="276"/>
      <c r="O156" s="211"/>
      <c r="P156" s="211"/>
      <c r="Q156" s="211"/>
      <c r="R156" s="211"/>
    </row>
    <row r="157" spans="1:18" ht="19.5" customHeight="1">
      <c r="A157" s="211"/>
      <c r="B157" s="158"/>
      <c r="C157" s="211"/>
      <c r="D157" s="326" t="s">
        <v>666</v>
      </c>
      <c r="E157" s="323" t="s">
        <v>286</v>
      </c>
      <c r="F157" s="211"/>
      <c r="G157" s="211"/>
      <c r="H157" s="211"/>
      <c r="I157" s="211"/>
      <c r="J157" s="703"/>
      <c r="K157" s="211"/>
      <c r="L157" s="211" t="s">
        <v>268</v>
      </c>
      <c r="M157" s="211"/>
      <c r="N157" s="276"/>
      <c r="O157" s="211"/>
      <c r="P157" s="211"/>
      <c r="Q157" s="211"/>
      <c r="R157" s="211"/>
    </row>
    <row r="158" spans="1:18" ht="19.5" customHeight="1">
      <c r="A158" s="211"/>
      <c r="B158" s="158"/>
      <c r="C158" s="211" t="s">
        <v>7</v>
      </c>
      <c r="D158" s="323" t="s">
        <v>287</v>
      </c>
      <c r="E158" s="211"/>
      <c r="F158" s="211"/>
      <c r="G158" s="211"/>
      <c r="H158" s="211"/>
      <c r="I158" s="211"/>
      <c r="J158" s="702"/>
      <c r="K158" s="211"/>
      <c r="L158" s="211" t="s">
        <v>268</v>
      </c>
      <c r="M158" s="211"/>
      <c r="N158" s="276"/>
      <c r="O158" s="211"/>
      <c r="P158" s="211"/>
      <c r="Q158" s="211"/>
      <c r="R158" s="211"/>
    </row>
    <row r="159" spans="1:18" ht="9.75" customHeight="1">
      <c r="A159" s="211"/>
      <c r="B159" s="317"/>
      <c r="C159" s="300"/>
      <c r="D159" s="300"/>
      <c r="E159" s="300"/>
      <c r="F159" s="300"/>
      <c r="G159" s="211"/>
      <c r="H159" s="300"/>
      <c r="I159" s="300"/>
      <c r="J159" s="300"/>
      <c r="K159" s="300"/>
      <c r="L159" s="300"/>
      <c r="M159" s="300"/>
      <c r="N159" s="304"/>
      <c r="O159" s="211"/>
      <c r="P159" s="211"/>
      <c r="Q159" s="211"/>
      <c r="R159" s="211"/>
    </row>
    <row r="160" spans="1:18" ht="6.75" customHeight="1">
      <c r="A160" s="211"/>
      <c r="B160" s="150"/>
      <c r="C160" s="151"/>
      <c r="D160" s="151"/>
      <c r="E160" s="151"/>
      <c r="F160" s="152"/>
      <c r="G160" s="153"/>
      <c r="H160" s="153"/>
      <c r="I160" s="153"/>
      <c r="J160" s="327"/>
      <c r="K160" s="327"/>
      <c r="L160" s="327"/>
      <c r="M160" s="327"/>
      <c r="N160" s="156"/>
      <c r="O160" s="211"/>
      <c r="P160" s="211"/>
      <c r="Q160" s="211"/>
      <c r="R160" s="211"/>
    </row>
    <row r="161" spans="1:18" ht="15.75" customHeight="1">
      <c r="A161" s="211"/>
      <c r="B161" s="126" t="s">
        <v>303</v>
      </c>
      <c r="C161" s="145"/>
      <c r="D161" s="145"/>
      <c r="E161" s="125" t="s">
        <v>527</v>
      </c>
      <c r="F161" s="125"/>
      <c r="G161" s="145"/>
      <c r="H161" s="145"/>
      <c r="I161" s="145"/>
      <c r="J161" s="328"/>
      <c r="K161" s="328"/>
      <c r="L161" s="328"/>
      <c r="M161" s="328"/>
      <c r="N161" s="125"/>
      <c r="O161" s="211"/>
      <c r="P161" s="211"/>
      <c r="Q161" s="211"/>
      <c r="R161" s="211"/>
    </row>
    <row r="162" spans="1:18" ht="6" customHeight="1">
      <c r="A162" s="211"/>
      <c r="B162" s="126"/>
      <c r="C162" s="145"/>
      <c r="D162" s="145"/>
      <c r="E162" s="145"/>
      <c r="F162" s="125"/>
      <c r="G162" s="145"/>
      <c r="H162" s="145"/>
      <c r="I162" s="145"/>
      <c r="J162" s="328"/>
      <c r="K162" s="328"/>
      <c r="L162" s="328"/>
      <c r="M162" s="328"/>
      <c r="N162" s="125"/>
      <c r="O162" s="211"/>
      <c r="P162" s="211"/>
      <c r="Q162" s="211"/>
      <c r="R162" s="211"/>
    </row>
    <row r="163" spans="1:18" ht="15.75" customHeight="1">
      <c r="A163" s="211"/>
      <c r="B163" s="126" t="s">
        <v>528</v>
      </c>
      <c r="C163" s="145"/>
      <c r="D163" s="145"/>
      <c r="E163" s="145"/>
      <c r="F163" s="125"/>
      <c r="G163" s="145" t="s">
        <v>529</v>
      </c>
      <c r="H163" s="145"/>
      <c r="I163" s="145"/>
      <c r="J163" s="328"/>
      <c r="K163" s="328"/>
      <c r="L163" s="328"/>
      <c r="M163" s="250"/>
      <c r="N163" s="125"/>
      <c r="O163" s="211"/>
      <c r="P163" s="211"/>
      <c r="Q163" s="211"/>
      <c r="R163" s="211"/>
    </row>
    <row r="164" spans="1:18" ht="6" customHeight="1">
      <c r="A164" s="211"/>
      <c r="B164" s="126"/>
      <c r="C164" s="145"/>
      <c r="D164" s="145"/>
      <c r="E164" s="145"/>
      <c r="F164" s="125"/>
      <c r="G164" s="145"/>
      <c r="H164" s="145"/>
      <c r="I164" s="145"/>
      <c r="J164" s="328"/>
      <c r="K164" s="328"/>
      <c r="L164" s="328"/>
      <c r="M164" s="250"/>
      <c r="N164" s="125"/>
      <c r="O164" s="211"/>
      <c r="P164" s="211"/>
      <c r="Q164" s="211"/>
      <c r="R164" s="211"/>
    </row>
    <row r="165" spans="1:18" ht="15.75" customHeight="1">
      <c r="A165" s="211"/>
      <c r="B165" s="158"/>
      <c r="C165" s="145"/>
      <c r="D165" s="145"/>
      <c r="E165" s="145" t="s">
        <v>530</v>
      </c>
      <c r="F165" s="125"/>
      <c r="G165" s="145" t="s">
        <v>531</v>
      </c>
      <c r="H165" s="145" t="s">
        <v>532</v>
      </c>
      <c r="I165" s="145"/>
      <c r="J165" s="328"/>
      <c r="K165" s="328"/>
      <c r="L165" s="328"/>
      <c r="M165" s="250"/>
      <c r="N165" s="125"/>
      <c r="O165" s="211"/>
      <c r="P165" s="211"/>
      <c r="Q165" s="211"/>
      <c r="R165" s="211"/>
    </row>
    <row r="166" spans="1:18" ht="6" customHeight="1">
      <c r="A166" s="211"/>
      <c r="B166" s="158"/>
      <c r="C166" s="145"/>
      <c r="D166" s="145"/>
      <c r="E166" s="145"/>
      <c r="F166" s="125"/>
      <c r="G166" s="145"/>
      <c r="H166" s="145"/>
      <c r="I166" s="145"/>
      <c r="J166" s="328"/>
      <c r="K166" s="328"/>
      <c r="L166" s="328"/>
      <c r="M166" s="250"/>
      <c r="N166" s="125"/>
      <c r="O166" s="211"/>
      <c r="P166" s="211"/>
      <c r="Q166" s="211"/>
      <c r="R166" s="211"/>
    </row>
    <row r="167" spans="1:18" ht="15.75" customHeight="1">
      <c r="A167" s="211"/>
      <c r="B167" s="159"/>
      <c r="C167" s="160"/>
      <c r="D167" s="160"/>
      <c r="E167" s="160" t="s">
        <v>533</v>
      </c>
      <c r="F167" s="161"/>
      <c r="G167" s="160" t="s">
        <v>534</v>
      </c>
      <c r="H167" s="160" t="s">
        <v>532</v>
      </c>
      <c r="I167" s="160"/>
      <c r="J167" s="160"/>
      <c r="K167" s="160"/>
      <c r="L167" s="160"/>
      <c r="M167" s="250"/>
      <c r="N167" s="125"/>
      <c r="O167" s="211"/>
      <c r="P167" s="211"/>
      <c r="Q167" s="211"/>
      <c r="R167" s="211"/>
    </row>
    <row r="168" spans="1:18" ht="6" customHeight="1">
      <c r="A168" s="211"/>
      <c r="B168" s="163"/>
      <c r="C168" s="164"/>
      <c r="D168" s="164"/>
      <c r="E168" s="164"/>
      <c r="F168" s="165"/>
      <c r="G168" s="164"/>
      <c r="H168" s="164"/>
      <c r="I168" s="164"/>
      <c r="J168" s="329"/>
      <c r="K168" s="329"/>
      <c r="L168" s="329"/>
      <c r="M168" s="329"/>
      <c r="N168" s="125"/>
      <c r="O168" s="211"/>
      <c r="P168" s="211"/>
      <c r="Q168" s="211"/>
      <c r="R168" s="211"/>
    </row>
    <row r="169" spans="2:14" ht="15.75">
      <c r="B169" s="163"/>
      <c r="C169" s="164"/>
      <c r="D169" s="164"/>
      <c r="E169" s="160" t="s">
        <v>535</v>
      </c>
      <c r="F169" s="165"/>
      <c r="G169" s="164"/>
      <c r="H169" s="164"/>
      <c r="I169" s="164"/>
      <c r="J169" s="329"/>
      <c r="K169" s="329"/>
      <c r="L169" s="329"/>
      <c r="M169" s="329"/>
      <c r="N169" s="125"/>
    </row>
    <row r="170" spans="2:14" ht="10.5" customHeight="1">
      <c r="B170" s="167"/>
      <c r="C170" s="168"/>
      <c r="D170" s="168"/>
      <c r="E170" s="168"/>
      <c r="F170" s="169"/>
      <c r="G170" s="168"/>
      <c r="H170" s="168"/>
      <c r="I170" s="168"/>
      <c r="J170" s="330"/>
      <c r="K170" s="330"/>
      <c r="L170" s="330"/>
      <c r="M170" s="330"/>
      <c r="N170" s="172"/>
    </row>
  </sheetData>
  <sheetProtection/>
  <mergeCells count="35">
    <mergeCell ref="E118:G119"/>
    <mergeCell ref="I121:J121"/>
    <mergeCell ref="M121:N121"/>
    <mergeCell ref="E92:G93"/>
    <mergeCell ref="E95:G96"/>
    <mergeCell ref="D101:G103"/>
    <mergeCell ref="E107:G108"/>
    <mergeCell ref="E110:G111"/>
    <mergeCell ref="E115:G116"/>
    <mergeCell ref="E79:G79"/>
    <mergeCell ref="E81:G82"/>
    <mergeCell ref="D84:G84"/>
    <mergeCell ref="E86:G87"/>
    <mergeCell ref="E89:G90"/>
    <mergeCell ref="E59:G60"/>
    <mergeCell ref="E67:G67"/>
    <mergeCell ref="E71:H71"/>
    <mergeCell ref="D72:G74"/>
    <mergeCell ref="D76:G77"/>
    <mergeCell ref="A1:N1"/>
    <mergeCell ref="B5:N5"/>
    <mergeCell ref="B10:N10"/>
    <mergeCell ref="C21:F21"/>
    <mergeCell ref="E69:G70"/>
    <mergeCell ref="E27:G28"/>
    <mergeCell ref="E33:G34"/>
    <mergeCell ref="E37:G39"/>
    <mergeCell ref="B3:N3"/>
    <mergeCell ref="B4:N4"/>
    <mergeCell ref="B6:N6"/>
    <mergeCell ref="B7:N7"/>
    <mergeCell ref="B8:N8"/>
    <mergeCell ref="B9:N9"/>
    <mergeCell ref="E51:G53"/>
    <mergeCell ref="E55:G57"/>
  </mergeCells>
  <conditionalFormatting sqref="B27:N96">
    <cfRule type="expression" priority="2" dxfId="6" stopIfTrue="1">
      <formula>IF($M$25&lt;&gt;"",CELL("PROTECT"),"")</formula>
    </cfRule>
  </conditionalFormatting>
  <conditionalFormatting sqref="C105:M119">
    <cfRule type="expression" priority="1" dxfId="6" stopIfTrue="1">
      <formula>IF($M$100&lt;&gt;"",CELL("PROTECT"),"")</formula>
    </cfRule>
  </conditionalFormatting>
  <printOptions/>
  <pageMargins left="0.433070866141732" right="0.433070866141732" top="0.47244094488189" bottom="0.47244094488189" header="0.31496062992126" footer="0.31496062992126"/>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tabColor rgb="FFFFCCCC"/>
  </sheetPr>
  <dimension ref="A1:W118"/>
  <sheetViews>
    <sheetView view="pageBreakPreview" zoomScaleNormal="90" zoomScaleSheetLayoutView="100" zoomScalePageLayoutView="0" workbookViewId="0" topLeftCell="A1">
      <selection activeCell="A1" sqref="A1"/>
    </sheetView>
  </sheetViews>
  <sheetFormatPr defaultColWidth="11.421875" defaultRowHeight="12.75"/>
  <cols>
    <col min="1" max="1" width="1.421875" style="118" customWidth="1"/>
    <col min="2" max="2" width="3.421875" style="118" customWidth="1"/>
    <col min="3" max="3" width="6.140625" style="118" customWidth="1"/>
    <col min="4" max="4" width="7.8515625" style="118" customWidth="1"/>
    <col min="5" max="5" width="4.140625" style="118" customWidth="1"/>
    <col min="6" max="6" width="29.7109375" style="118" customWidth="1"/>
    <col min="7" max="7" width="18.00390625" style="118" customWidth="1"/>
    <col min="8" max="8" width="4.421875" style="118" customWidth="1"/>
    <col min="9" max="9" width="4.140625" style="118" customWidth="1"/>
    <col min="10" max="10" width="6.7109375" style="124" customWidth="1"/>
    <col min="11" max="12" width="1.421875" style="124" customWidth="1"/>
    <col min="13" max="13" width="6.7109375" style="124" customWidth="1"/>
    <col min="14" max="14" width="5.421875" style="118" customWidth="1"/>
    <col min="15" max="15" width="6.7109375" style="118" customWidth="1"/>
    <col min="16" max="16" width="10.28125" style="124" customWidth="1"/>
    <col min="17" max="17" width="3.28125" style="124" customWidth="1"/>
    <col min="18" max="18" width="11.421875" style="124" customWidth="1"/>
    <col min="19" max="16384" width="11.421875" style="118" customWidth="1"/>
  </cols>
  <sheetData>
    <row r="1" spans="2:18" s="116" customFormat="1" ht="15.75">
      <c r="B1" s="863" t="s">
        <v>675</v>
      </c>
      <c r="C1" s="863"/>
      <c r="D1" s="863"/>
      <c r="E1" s="863"/>
      <c r="F1" s="863"/>
      <c r="G1" s="863"/>
      <c r="H1" s="863"/>
      <c r="I1" s="863"/>
      <c r="J1" s="863"/>
      <c r="K1" s="863"/>
      <c r="L1" s="863"/>
      <c r="M1" s="863"/>
      <c r="N1" s="863"/>
      <c r="P1" s="115"/>
      <c r="Q1" s="115"/>
      <c r="R1" s="115"/>
    </row>
    <row r="2" spans="1:18" s="116" customFormat="1" ht="15.75">
      <c r="A2" s="114"/>
      <c r="B2" s="114"/>
      <c r="C2" s="114"/>
      <c r="D2" s="114"/>
      <c r="E2" s="114"/>
      <c r="F2" s="114"/>
      <c r="G2" s="114"/>
      <c r="H2" s="114"/>
      <c r="I2" s="114"/>
      <c r="J2" s="115"/>
      <c r="K2" s="115"/>
      <c r="L2" s="115"/>
      <c r="M2" s="115"/>
      <c r="N2" s="114"/>
      <c r="P2" s="115"/>
      <c r="Q2" s="115"/>
      <c r="R2" s="115"/>
    </row>
    <row r="3" spans="2:23" s="116" customFormat="1" ht="51.75" customHeight="1">
      <c r="B3" s="865" t="s">
        <v>550</v>
      </c>
      <c r="C3" s="866"/>
      <c r="D3" s="866"/>
      <c r="E3" s="866"/>
      <c r="F3" s="866"/>
      <c r="G3" s="866"/>
      <c r="H3" s="866"/>
      <c r="I3" s="866"/>
      <c r="J3" s="866"/>
      <c r="K3" s="866"/>
      <c r="L3" s="866"/>
      <c r="M3" s="866"/>
      <c r="N3" s="867"/>
      <c r="P3" s="115"/>
      <c r="Q3" s="115"/>
      <c r="R3" s="948" t="s">
        <v>484</v>
      </c>
      <c r="S3" s="948"/>
      <c r="T3" s="948"/>
      <c r="U3" s="948"/>
      <c r="V3" s="948"/>
      <c r="W3" s="948"/>
    </row>
    <row r="4" spans="2:23" s="116" customFormat="1" ht="15.75">
      <c r="B4" s="117"/>
      <c r="C4" s="117"/>
      <c r="D4" s="117"/>
      <c r="E4" s="117"/>
      <c r="F4" s="117"/>
      <c r="G4" s="117"/>
      <c r="H4" s="117"/>
      <c r="I4" s="117"/>
      <c r="J4" s="117"/>
      <c r="K4" s="117"/>
      <c r="L4" s="117"/>
      <c r="M4" s="117"/>
      <c r="N4" s="117"/>
      <c r="P4" s="115"/>
      <c r="Q4" s="115"/>
      <c r="R4" s="948"/>
      <c r="S4" s="948"/>
      <c r="T4" s="948"/>
      <c r="U4" s="948"/>
      <c r="V4" s="948"/>
      <c r="W4" s="948"/>
    </row>
    <row r="5" spans="2:23" ht="15.75">
      <c r="B5" s="868"/>
      <c r="C5" s="869"/>
      <c r="D5" s="869"/>
      <c r="E5" s="869"/>
      <c r="F5" s="869"/>
      <c r="G5" s="869"/>
      <c r="H5" s="869"/>
      <c r="I5" s="869"/>
      <c r="J5" s="869"/>
      <c r="K5" s="869"/>
      <c r="L5" s="869"/>
      <c r="M5" s="869"/>
      <c r="N5" s="870"/>
      <c r="R5" s="948"/>
      <c r="S5" s="948"/>
      <c r="T5" s="948"/>
      <c r="U5" s="948"/>
      <c r="V5" s="948"/>
      <c r="W5" s="948"/>
    </row>
    <row r="6" spans="2:14" ht="15.75">
      <c r="B6" s="871" t="s">
        <v>436</v>
      </c>
      <c r="C6" s="872"/>
      <c r="D6" s="872"/>
      <c r="E6" s="872"/>
      <c r="F6" s="872"/>
      <c r="G6" s="872"/>
      <c r="H6" s="872"/>
      <c r="I6" s="872"/>
      <c r="J6" s="872"/>
      <c r="K6" s="872"/>
      <c r="L6" s="872"/>
      <c r="M6" s="872"/>
      <c r="N6" s="873"/>
    </row>
    <row r="7" spans="2:18" ht="15.75" customHeight="1">
      <c r="B7" s="871" t="s">
        <v>437</v>
      </c>
      <c r="C7" s="872"/>
      <c r="D7" s="872"/>
      <c r="E7" s="872"/>
      <c r="F7" s="872"/>
      <c r="G7" s="872"/>
      <c r="H7" s="872"/>
      <c r="I7" s="872"/>
      <c r="J7" s="872"/>
      <c r="K7" s="872"/>
      <c r="L7" s="872"/>
      <c r="M7" s="872"/>
      <c r="N7" s="873"/>
      <c r="R7" s="147" t="s">
        <v>483</v>
      </c>
    </row>
    <row r="8" spans="2:14" ht="16.5" thickBot="1">
      <c r="B8" s="874"/>
      <c r="C8" s="875"/>
      <c r="D8" s="875"/>
      <c r="E8" s="875"/>
      <c r="F8" s="875"/>
      <c r="G8" s="875"/>
      <c r="H8" s="875"/>
      <c r="I8" s="875"/>
      <c r="J8" s="875"/>
      <c r="K8" s="875"/>
      <c r="L8" s="875"/>
      <c r="M8" s="121"/>
      <c r="N8" s="122"/>
    </row>
    <row r="9" spans="2:14" ht="10.5" customHeight="1" thickTop="1">
      <c r="B9" s="123"/>
      <c r="C9" s="124"/>
      <c r="D9" s="124"/>
      <c r="E9" s="124"/>
      <c r="F9" s="124"/>
      <c r="G9" s="124"/>
      <c r="H9" s="124"/>
      <c r="I9" s="124"/>
      <c r="N9" s="125"/>
    </row>
    <row r="10" spans="2:14" ht="15.75">
      <c r="B10" s="126"/>
      <c r="C10" s="118" t="s">
        <v>15</v>
      </c>
      <c r="F10" s="118" t="str">
        <f>SDM_UP!F12</f>
        <v>: ………………………………………………….............................</v>
      </c>
      <c r="N10" s="125"/>
    </row>
    <row r="11" spans="2:14" ht="10.5" customHeight="1">
      <c r="B11" s="126"/>
      <c r="N11" s="125"/>
    </row>
    <row r="12" spans="2:14" ht="15.75">
      <c r="B12" s="126"/>
      <c r="C12" s="118" t="s">
        <v>179</v>
      </c>
      <c r="F12" s="118" t="str">
        <f>SDM_UP!F14</f>
        <v>: ………………………………………………….............................</v>
      </c>
      <c r="N12" s="125"/>
    </row>
    <row r="13" spans="2:14" ht="10.5" customHeight="1">
      <c r="B13" s="126"/>
      <c r="N13" s="125"/>
    </row>
    <row r="14" spans="2:14" ht="15.75">
      <c r="B14" s="126"/>
      <c r="C14" s="118" t="s">
        <v>17</v>
      </c>
      <c r="F14" s="118" t="str">
        <f>SDM_UP!F16</f>
        <v>: ………………………………………………….............................</v>
      </c>
      <c r="N14" s="125"/>
    </row>
    <row r="15" spans="2:14" ht="10.5" customHeight="1" thickBot="1">
      <c r="B15" s="127"/>
      <c r="C15" s="121"/>
      <c r="D15" s="121"/>
      <c r="E15" s="121"/>
      <c r="F15" s="121"/>
      <c r="G15" s="128"/>
      <c r="H15" s="128"/>
      <c r="I15" s="128"/>
      <c r="J15" s="121"/>
      <c r="K15" s="121"/>
      <c r="L15" s="121"/>
      <c r="M15" s="121"/>
      <c r="N15" s="122"/>
    </row>
    <row r="16" spans="2:14" ht="16.5" thickTop="1">
      <c r="B16" s="123"/>
      <c r="C16" s="124"/>
      <c r="D16" s="124"/>
      <c r="E16" s="124"/>
      <c r="F16" s="124"/>
      <c r="N16" s="125"/>
    </row>
    <row r="17" spans="2:18" ht="15.75">
      <c r="B17" s="123"/>
      <c r="C17" s="235"/>
      <c r="D17" s="235"/>
      <c r="E17" s="235"/>
      <c r="F17" s="235"/>
      <c r="G17" s="235"/>
      <c r="H17" s="235"/>
      <c r="I17" s="183"/>
      <c r="J17" s="130" t="s">
        <v>2</v>
      </c>
      <c r="K17" s="130"/>
      <c r="L17" s="130" t="s">
        <v>22</v>
      </c>
      <c r="M17" s="130"/>
      <c r="N17" s="125"/>
      <c r="P17" s="124" t="s">
        <v>516</v>
      </c>
      <c r="R17" s="124" t="s">
        <v>220</v>
      </c>
    </row>
    <row r="18" spans="2:14" ht="15.75">
      <c r="B18" s="123"/>
      <c r="C18" s="124"/>
      <c r="D18" s="124"/>
      <c r="E18" s="124"/>
      <c r="F18" s="124"/>
      <c r="I18" s="183"/>
      <c r="J18" s="872" t="s">
        <v>668</v>
      </c>
      <c r="K18" s="872"/>
      <c r="L18" s="872"/>
      <c r="M18" s="872"/>
      <c r="N18" s="125"/>
    </row>
    <row r="19" spans="2:14" ht="10.5" customHeight="1">
      <c r="B19" s="134"/>
      <c r="N19" s="125"/>
    </row>
    <row r="20" spans="2:18" ht="15.75">
      <c r="B20" s="182" t="s">
        <v>4</v>
      </c>
      <c r="C20" s="183" t="s">
        <v>452</v>
      </c>
      <c r="D20" s="183"/>
      <c r="N20" s="125"/>
      <c r="P20" s="115"/>
      <c r="Q20" s="115"/>
      <c r="R20" s="115"/>
    </row>
    <row r="21" spans="2:14" ht="10.5" customHeight="1">
      <c r="B21" s="134"/>
      <c r="N21" s="125"/>
    </row>
    <row r="22" spans="2:14" ht="20.25" customHeight="1">
      <c r="B22" s="123"/>
      <c r="C22" s="221" t="s">
        <v>8</v>
      </c>
      <c r="D22" s="118" t="s">
        <v>458</v>
      </c>
      <c r="E22" s="235"/>
      <c r="F22" s="235"/>
      <c r="G22" s="235"/>
      <c r="H22" s="235"/>
      <c r="N22" s="125"/>
    </row>
    <row r="23" spans="2:14" ht="10.5" customHeight="1">
      <c r="B23" s="134"/>
      <c r="N23" s="125"/>
    </row>
    <row r="24" spans="2:18" ht="15.75">
      <c r="B24" s="123"/>
      <c r="C24" s="235"/>
      <c r="D24" s="221" t="s">
        <v>104</v>
      </c>
      <c r="E24" s="901" t="s">
        <v>485</v>
      </c>
      <c r="F24" s="901"/>
      <c r="G24" s="901"/>
      <c r="H24" s="901"/>
      <c r="J24" s="703"/>
      <c r="K24" s="742"/>
      <c r="L24" s="704"/>
      <c r="M24" s="703"/>
      <c r="N24" s="125"/>
      <c r="P24" s="185">
        <v>100</v>
      </c>
      <c r="Q24" s="115"/>
      <c r="R24" s="281">
        <f>IF(J24&lt;&gt;"",100,0)</f>
        <v>0</v>
      </c>
    </row>
    <row r="25" spans="2:14" ht="10.5" customHeight="1">
      <c r="B25" s="134"/>
      <c r="J25" s="704"/>
      <c r="K25" s="704"/>
      <c r="L25" s="704"/>
      <c r="M25" s="704"/>
      <c r="N25" s="125"/>
    </row>
    <row r="26" spans="2:18" ht="15.75">
      <c r="B26" s="123"/>
      <c r="C26" s="235"/>
      <c r="D26" s="221" t="s">
        <v>105</v>
      </c>
      <c r="E26" s="878" t="s">
        <v>459</v>
      </c>
      <c r="F26" s="878"/>
      <c r="G26" s="878"/>
      <c r="H26" s="878"/>
      <c r="J26" s="703"/>
      <c r="K26" s="742"/>
      <c r="L26" s="704"/>
      <c r="M26" s="703"/>
      <c r="N26" s="125"/>
      <c r="P26" s="185">
        <v>100</v>
      </c>
      <c r="Q26" s="115"/>
      <c r="R26" s="281">
        <f>IF(J26&lt;&gt;"",100,0)</f>
        <v>0</v>
      </c>
    </row>
    <row r="27" spans="2:14" ht="15.75">
      <c r="B27" s="123"/>
      <c r="C27" s="235"/>
      <c r="D27" s="221"/>
      <c r="E27" s="878"/>
      <c r="F27" s="878"/>
      <c r="G27" s="878"/>
      <c r="H27" s="878"/>
      <c r="J27" s="704"/>
      <c r="K27" s="704"/>
      <c r="L27" s="704"/>
      <c r="M27" s="704"/>
      <c r="N27" s="125"/>
    </row>
    <row r="28" spans="2:14" ht="10.5" customHeight="1">
      <c r="B28" s="134"/>
      <c r="J28" s="704"/>
      <c r="K28" s="704"/>
      <c r="L28" s="704"/>
      <c r="M28" s="704"/>
      <c r="N28" s="125"/>
    </row>
    <row r="29" spans="2:14" ht="15.75">
      <c r="B29" s="123"/>
      <c r="C29" s="331" t="s">
        <v>9</v>
      </c>
      <c r="D29" s="147" t="s">
        <v>460</v>
      </c>
      <c r="E29" s="124"/>
      <c r="F29" s="124"/>
      <c r="J29" s="704"/>
      <c r="K29" s="704"/>
      <c r="L29" s="704"/>
      <c r="M29" s="704"/>
      <c r="N29" s="125"/>
    </row>
    <row r="30" spans="2:14" ht="10.5" customHeight="1">
      <c r="B30" s="134"/>
      <c r="J30" s="704"/>
      <c r="K30" s="704"/>
      <c r="L30" s="704"/>
      <c r="M30" s="704"/>
      <c r="N30" s="125"/>
    </row>
    <row r="31" spans="2:18" ht="15.75">
      <c r="B31" s="123"/>
      <c r="C31" s="124"/>
      <c r="D31" s="226" t="s">
        <v>111</v>
      </c>
      <c r="E31" s="949" t="s">
        <v>461</v>
      </c>
      <c r="F31" s="949"/>
      <c r="G31" s="949"/>
      <c r="H31" s="949"/>
      <c r="J31" s="703"/>
      <c r="K31" s="742"/>
      <c r="L31" s="704"/>
      <c r="M31" s="703"/>
      <c r="N31" s="125"/>
      <c r="P31" s="185">
        <v>100</v>
      </c>
      <c r="Q31" s="115"/>
      <c r="R31" s="281">
        <f>IF(J31&lt;&gt;"",100,0)</f>
        <v>0</v>
      </c>
    </row>
    <row r="32" spans="2:14" ht="15.75">
      <c r="B32" s="123"/>
      <c r="C32" s="124"/>
      <c r="D32" s="124"/>
      <c r="E32" s="949"/>
      <c r="F32" s="949"/>
      <c r="G32" s="949"/>
      <c r="H32" s="949"/>
      <c r="J32" s="704"/>
      <c r="K32" s="704"/>
      <c r="L32" s="704"/>
      <c r="M32" s="704"/>
      <c r="N32" s="125"/>
    </row>
    <row r="33" spans="2:14" ht="38.25" customHeight="1">
      <c r="B33" s="123"/>
      <c r="C33" s="124"/>
      <c r="D33" s="124"/>
      <c r="E33" s="949"/>
      <c r="F33" s="949"/>
      <c r="G33" s="949"/>
      <c r="H33" s="949"/>
      <c r="J33" s="704"/>
      <c r="K33" s="704"/>
      <c r="L33" s="704"/>
      <c r="M33" s="704"/>
      <c r="N33" s="125"/>
    </row>
    <row r="34" spans="2:14" ht="10.5" customHeight="1">
      <c r="B34" s="134"/>
      <c r="J34" s="704"/>
      <c r="K34" s="704"/>
      <c r="L34" s="704"/>
      <c r="M34" s="704"/>
      <c r="N34" s="125"/>
    </row>
    <row r="35" spans="2:20" ht="15.75">
      <c r="B35" s="123"/>
      <c r="C35" s="124"/>
      <c r="D35" s="331" t="s">
        <v>113</v>
      </c>
      <c r="E35" s="147" t="s">
        <v>462</v>
      </c>
      <c r="F35" s="124"/>
      <c r="J35" s="703"/>
      <c r="K35" s="742"/>
      <c r="L35" s="704"/>
      <c r="M35" s="703"/>
      <c r="N35" s="125"/>
      <c r="P35" s="185">
        <v>100</v>
      </c>
      <c r="Q35" s="115"/>
      <c r="R35" s="281">
        <f>IF(J35&lt;&gt;"",100,0)</f>
        <v>0</v>
      </c>
      <c r="T35" s="118" t="s">
        <v>486</v>
      </c>
    </row>
    <row r="36" spans="2:14" ht="10.5" customHeight="1">
      <c r="B36" s="134"/>
      <c r="J36" s="704"/>
      <c r="K36" s="704"/>
      <c r="L36" s="704"/>
      <c r="M36" s="704"/>
      <c r="N36" s="125"/>
    </row>
    <row r="37" spans="2:14" ht="15.75">
      <c r="B37" s="123"/>
      <c r="C37" s="331" t="s">
        <v>10</v>
      </c>
      <c r="D37" s="147" t="s">
        <v>463</v>
      </c>
      <c r="E37" s="124"/>
      <c r="F37" s="124"/>
      <c r="J37" s="704"/>
      <c r="K37" s="704"/>
      <c r="L37" s="704"/>
      <c r="M37" s="704"/>
      <c r="N37" s="125"/>
    </row>
    <row r="38" spans="2:14" ht="10.5" customHeight="1">
      <c r="B38" s="134"/>
      <c r="J38" s="704"/>
      <c r="K38" s="704"/>
      <c r="L38" s="704"/>
      <c r="M38" s="704"/>
      <c r="N38" s="125"/>
    </row>
    <row r="39" spans="2:18" ht="15.75">
      <c r="B39" s="123"/>
      <c r="C39" s="124"/>
      <c r="D39" s="331" t="s">
        <v>115</v>
      </c>
      <c r="E39" s="880" t="s">
        <v>464</v>
      </c>
      <c r="F39" s="880"/>
      <c r="G39" s="880"/>
      <c r="H39" s="880"/>
      <c r="J39" s="703"/>
      <c r="K39" s="742"/>
      <c r="L39" s="704"/>
      <c r="M39" s="703"/>
      <c r="N39" s="125"/>
      <c r="P39" s="185">
        <v>100</v>
      </c>
      <c r="Q39" s="115"/>
      <c r="R39" s="281">
        <f>IF(J39&lt;&gt;"",100,0)</f>
        <v>0</v>
      </c>
    </row>
    <row r="40" spans="2:14" ht="23.25" customHeight="1">
      <c r="B40" s="123"/>
      <c r="C40" s="124"/>
      <c r="D40" s="331"/>
      <c r="E40" s="880"/>
      <c r="F40" s="880"/>
      <c r="G40" s="880"/>
      <c r="H40" s="880"/>
      <c r="J40" s="704"/>
      <c r="K40" s="704"/>
      <c r="L40" s="704"/>
      <c r="M40" s="704"/>
      <c r="N40" s="125"/>
    </row>
    <row r="41" spans="2:14" ht="10.5" customHeight="1">
      <c r="B41" s="134"/>
      <c r="J41" s="704"/>
      <c r="K41" s="704"/>
      <c r="L41" s="704"/>
      <c r="M41" s="704"/>
      <c r="N41" s="125"/>
    </row>
    <row r="42" spans="2:18" ht="15.75">
      <c r="B42" s="123"/>
      <c r="C42" s="124"/>
      <c r="D42" s="331" t="s">
        <v>117</v>
      </c>
      <c r="E42" s="950" t="s">
        <v>465</v>
      </c>
      <c r="F42" s="950"/>
      <c r="G42" s="950"/>
      <c r="H42" s="950"/>
      <c r="J42" s="703"/>
      <c r="K42" s="742"/>
      <c r="L42" s="704"/>
      <c r="M42" s="703"/>
      <c r="N42" s="125"/>
      <c r="P42" s="185">
        <v>100</v>
      </c>
      <c r="Q42" s="115"/>
      <c r="R42" s="281">
        <f>IF(J42&lt;&gt;"",100,0)</f>
        <v>0</v>
      </c>
    </row>
    <row r="43" spans="2:14" ht="15.75">
      <c r="B43" s="123"/>
      <c r="C43" s="124"/>
      <c r="D43" s="331"/>
      <c r="E43" s="950"/>
      <c r="F43" s="950"/>
      <c r="G43" s="950"/>
      <c r="H43" s="950"/>
      <c r="J43" s="704"/>
      <c r="K43" s="704"/>
      <c r="L43" s="704"/>
      <c r="M43" s="704"/>
      <c r="N43" s="125"/>
    </row>
    <row r="44" spans="2:14" ht="10.5" customHeight="1">
      <c r="B44" s="134"/>
      <c r="J44" s="704"/>
      <c r="K44" s="704"/>
      <c r="L44" s="704"/>
      <c r="M44" s="704"/>
      <c r="N44" s="125"/>
    </row>
    <row r="45" spans="2:14" ht="15.75">
      <c r="B45" s="182" t="s">
        <v>14</v>
      </c>
      <c r="C45" s="183" t="s">
        <v>453</v>
      </c>
      <c r="D45" s="183"/>
      <c r="E45" s="183"/>
      <c r="J45" s="704"/>
      <c r="K45" s="704"/>
      <c r="L45" s="704"/>
      <c r="M45" s="704"/>
      <c r="N45" s="125"/>
    </row>
    <row r="46" spans="2:14" ht="10.5" customHeight="1">
      <c r="B46" s="134"/>
      <c r="J46" s="704"/>
      <c r="K46" s="704"/>
      <c r="L46" s="704"/>
      <c r="M46" s="704"/>
      <c r="N46" s="125"/>
    </row>
    <row r="47" spans="2:14" ht="15.75">
      <c r="B47" s="123"/>
      <c r="C47" s="331" t="s">
        <v>5</v>
      </c>
      <c r="D47" s="332" t="s">
        <v>458</v>
      </c>
      <c r="E47" s="147"/>
      <c r="F47" s="124"/>
      <c r="J47" s="704"/>
      <c r="K47" s="704"/>
      <c r="L47" s="704"/>
      <c r="M47" s="704"/>
      <c r="N47" s="125"/>
    </row>
    <row r="48" spans="2:14" ht="10.5" customHeight="1">
      <c r="B48" s="134"/>
      <c r="J48" s="704"/>
      <c r="K48" s="704"/>
      <c r="L48" s="704"/>
      <c r="M48" s="704"/>
      <c r="N48" s="125"/>
    </row>
    <row r="49" spans="2:18" ht="15.75">
      <c r="B49" s="123"/>
      <c r="C49" s="124"/>
      <c r="D49" s="331" t="s">
        <v>443</v>
      </c>
      <c r="E49" s="950" t="s">
        <v>466</v>
      </c>
      <c r="F49" s="950"/>
      <c r="G49" s="950"/>
      <c r="H49" s="950"/>
      <c r="J49" s="703"/>
      <c r="K49" s="742"/>
      <c r="L49" s="704"/>
      <c r="M49" s="703"/>
      <c r="N49" s="125"/>
      <c r="P49" s="185">
        <v>100</v>
      </c>
      <c r="Q49" s="115"/>
      <c r="R49" s="281">
        <f>IF(J49&lt;&gt;"",100,0)</f>
        <v>0</v>
      </c>
    </row>
    <row r="50" spans="2:14" ht="15.75">
      <c r="B50" s="123"/>
      <c r="C50" s="124"/>
      <c r="D50" s="331"/>
      <c r="E50" s="950"/>
      <c r="F50" s="950"/>
      <c r="G50" s="950"/>
      <c r="H50" s="950"/>
      <c r="J50" s="704"/>
      <c r="K50" s="704"/>
      <c r="L50" s="704"/>
      <c r="M50" s="704"/>
      <c r="N50" s="125"/>
    </row>
    <row r="51" spans="2:14" ht="15.75">
      <c r="B51" s="123"/>
      <c r="C51" s="124"/>
      <c r="D51" s="331"/>
      <c r="E51" s="950"/>
      <c r="F51" s="950"/>
      <c r="G51" s="950"/>
      <c r="H51" s="950"/>
      <c r="J51" s="704"/>
      <c r="K51" s="704"/>
      <c r="L51" s="704"/>
      <c r="M51" s="704"/>
      <c r="N51" s="125"/>
    </row>
    <row r="52" spans="2:14" ht="10.5" customHeight="1">
      <c r="B52" s="134"/>
      <c r="J52" s="704"/>
      <c r="K52" s="704"/>
      <c r="L52" s="704"/>
      <c r="M52" s="704"/>
      <c r="N52" s="125"/>
    </row>
    <row r="53" spans="2:18" ht="15.75">
      <c r="B53" s="123"/>
      <c r="C53" s="124"/>
      <c r="D53" s="331" t="s">
        <v>442</v>
      </c>
      <c r="E53" s="950" t="s">
        <v>467</v>
      </c>
      <c r="F53" s="950"/>
      <c r="G53" s="950"/>
      <c r="H53" s="950"/>
      <c r="J53" s="703"/>
      <c r="K53" s="742"/>
      <c r="L53" s="704"/>
      <c r="M53" s="703"/>
      <c r="N53" s="125"/>
      <c r="P53" s="185">
        <v>100</v>
      </c>
      <c r="Q53" s="115"/>
      <c r="R53" s="281">
        <f>IF(J53&lt;&gt;"",100,0)</f>
        <v>0</v>
      </c>
    </row>
    <row r="54" spans="2:14" ht="15.75">
      <c r="B54" s="123"/>
      <c r="C54" s="124"/>
      <c r="D54" s="331"/>
      <c r="E54" s="950"/>
      <c r="F54" s="950"/>
      <c r="G54" s="950"/>
      <c r="H54" s="950"/>
      <c r="J54" s="704"/>
      <c r="K54" s="704"/>
      <c r="L54" s="704"/>
      <c r="M54" s="704"/>
      <c r="N54" s="125"/>
    </row>
    <row r="55" spans="2:14" ht="10.5" customHeight="1">
      <c r="B55" s="134"/>
      <c r="C55" s="145"/>
      <c r="D55" s="145"/>
      <c r="E55" s="145"/>
      <c r="F55" s="145"/>
      <c r="G55" s="145"/>
      <c r="H55" s="145"/>
      <c r="I55" s="145"/>
      <c r="J55" s="743"/>
      <c r="K55" s="743"/>
      <c r="L55" s="743"/>
      <c r="M55" s="743"/>
      <c r="N55" s="125"/>
    </row>
    <row r="56" spans="2:14" ht="15.75">
      <c r="B56" s="123"/>
      <c r="C56" s="331" t="s">
        <v>6</v>
      </c>
      <c r="D56" s="118" t="s">
        <v>473</v>
      </c>
      <c r="E56" s="333"/>
      <c r="F56" s="333"/>
      <c r="G56" s="333"/>
      <c r="H56" s="333"/>
      <c r="J56" s="704"/>
      <c r="K56" s="704"/>
      <c r="L56" s="704"/>
      <c r="M56" s="704"/>
      <c r="N56" s="125"/>
    </row>
    <row r="57" spans="2:14" ht="10.5" customHeight="1">
      <c r="B57" s="134"/>
      <c r="J57" s="704"/>
      <c r="K57" s="704"/>
      <c r="L57" s="704"/>
      <c r="M57" s="704"/>
      <c r="N57" s="125"/>
    </row>
    <row r="58" spans="2:18" ht="15.75">
      <c r="B58" s="123"/>
      <c r="C58" s="124"/>
      <c r="D58" s="331" t="s">
        <v>468</v>
      </c>
      <c r="E58" s="334" t="s">
        <v>469</v>
      </c>
      <c r="F58" s="333"/>
      <c r="G58" s="333"/>
      <c r="H58" s="333"/>
      <c r="J58" s="703"/>
      <c r="K58" s="742"/>
      <c r="L58" s="704"/>
      <c r="M58" s="703"/>
      <c r="N58" s="125"/>
      <c r="P58" s="185">
        <v>100</v>
      </c>
      <c r="Q58" s="115"/>
      <c r="R58" s="281">
        <f>IF(J58&lt;&gt;"",100,0)</f>
        <v>0</v>
      </c>
    </row>
    <row r="59" spans="2:18" ht="10.5" customHeight="1">
      <c r="B59" s="134"/>
      <c r="J59" s="704"/>
      <c r="K59" s="704"/>
      <c r="L59" s="704"/>
      <c r="M59" s="704"/>
      <c r="N59" s="125"/>
      <c r="R59" s="251"/>
    </row>
    <row r="60" spans="2:18" ht="15.75">
      <c r="B60" s="123"/>
      <c r="C60" s="124"/>
      <c r="D60" s="331" t="s">
        <v>470</v>
      </c>
      <c r="E60" s="334" t="s">
        <v>471</v>
      </c>
      <c r="F60" s="333"/>
      <c r="G60" s="333"/>
      <c r="H60" s="333"/>
      <c r="J60" s="703"/>
      <c r="K60" s="742"/>
      <c r="L60" s="704"/>
      <c r="M60" s="703"/>
      <c r="N60" s="125"/>
      <c r="P60" s="185">
        <v>100</v>
      </c>
      <c r="Q60" s="115"/>
      <c r="R60" s="281">
        <f>IF(J60&lt;&gt;"",100,0)</f>
        <v>0</v>
      </c>
    </row>
    <row r="61" spans="2:18" ht="10.5" customHeight="1">
      <c r="B61" s="134"/>
      <c r="J61" s="704"/>
      <c r="K61" s="704"/>
      <c r="L61" s="704"/>
      <c r="M61" s="704"/>
      <c r="N61" s="125"/>
      <c r="R61" s="217"/>
    </row>
    <row r="62" spans="2:18" ht="15.75">
      <c r="B62" s="123"/>
      <c r="C62" s="124"/>
      <c r="D62" s="331" t="s">
        <v>664</v>
      </c>
      <c r="E62" s="334" t="s">
        <v>472</v>
      </c>
      <c r="F62" s="333"/>
      <c r="G62" s="333"/>
      <c r="H62" s="333"/>
      <c r="J62" s="703"/>
      <c r="K62" s="742"/>
      <c r="L62" s="704"/>
      <c r="M62" s="703"/>
      <c r="N62" s="125"/>
      <c r="P62" s="185">
        <v>100</v>
      </c>
      <c r="Q62" s="115"/>
      <c r="R62" s="281">
        <f>IF(J62&lt;&gt;"",100,0)</f>
        <v>0</v>
      </c>
    </row>
    <row r="63" spans="2:18" ht="10.5" customHeight="1">
      <c r="B63" s="228"/>
      <c r="C63" s="171"/>
      <c r="D63" s="335"/>
      <c r="E63" s="336"/>
      <c r="F63" s="337"/>
      <c r="G63" s="337"/>
      <c r="H63" s="337"/>
      <c r="I63" s="215"/>
      <c r="J63" s="749"/>
      <c r="K63" s="749"/>
      <c r="L63" s="749"/>
      <c r="M63" s="749"/>
      <c r="N63" s="172"/>
      <c r="P63" s="162"/>
      <c r="Q63" s="115"/>
      <c r="R63" s="292"/>
    </row>
    <row r="64" spans="2:14" ht="10.5" customHeight="1">
      <c r="B64" s="205"/>
      <c r="C64" s="173"/>
      <c r="D64" s="173"/>
      <c r="E64" s="173"/>
      <c r="F64" s="173"/>
      <c r="G64" s="173"/>
      <c r="H64" s="173"/>
      <c r="I64" s="173"/>
      <c r="J64" s="750"/>
      <c r="K64" s="750"/>
      <c r="L64" s="750"/>
      <c r="M64" s="750"/>
      <c r="N64" s="156"/>
    </row>
    <row r="65" spans="2:14" ht="15.75">
      <c r="B65" s="123"/>
      <c r="C65" s="331" t="s">
        <v>7</v>
      </c>
      <c r="D65" s="332" t="s">
        <v>474</v>
      </c>
      <c r="E65" s="334"/>
      <c r="F65" s="333"/>
      <c r="G65" s="333"/>
      <c r="H65" s="333"/>
      <c r="J65" s="704"/>
      <c r="K65" s="704"/>
      <c r="L65" s="704"/>
      <c r="M65" s="704"/>
      <c r="N65" s="125"/>
    </row>
    <row r="66" spans="2:14" ht="10.5" customHeight="1">
      <c r="B66" s="134"/>
      <c r="J66" s="704"/>
      <c r="K66" s="704"/>
      <c r="L66" s="704"/>
      <c r="M66" s="704"/>
      <c r="N66" s="125"/>
    </row>
    <row r="67" spans="2:18" ht="15.75">
      <c r="B67" s="123"/>
      <c r="C67" s="124"/>
      <c r="D67" s="331" t="s">
        <v>213</v>
      </c>
      <c r="E67" s="338" t="s">
        <v>475</v>
      </c>
      <c r="F67" s="333"/>
      <c r="G67" s="333"/>
      <c r="H67" s="333"/>
      <c r="J67" s="703"/>
      <c r="K67" s="742"/>
      <c r="L67" s="704"/>
      <c r="M67" s="703"/>
      <c r="N67" s="125"/>
      <c r="P67" s="185">
        <v>100</v>
      </c>
      <c r="Q67" s="115"/>
      <c r="R67" s="281">
        <f>IF(J67&lt;&gt;"",100,0)</f>
        <v>0</v>
      </c>
    </row>
    <row r="68" spans="2:14" ht="10.5" customHeight="1">
      <c r="B68" s="134"/>
      <c r="J68" s="704"/>
      <c r="K68" s="704"/>
      <c r="L68" s="704"/>
      <c r="M68" s="704"/>
      <c r="N68" s="125"/>
    </row>
    <row r="69" spans="2:18" ht="15.75">
      <c r="B69" s="123"/>
      <c r="C69" s="124"/>
      <c r="D69" s="331" t="s">
        <v>217</v>
      </c>
      <c r="E69" s="334" t="s">
        <v>476</v>
      </c>
      <c r="F69" s="333"/>
      <c r="G69" s="333"/>
      <c r="H69" s="333"/>
      <c r="J69" s="703"/>
      <c r="K69" s="742"/>
      <c r="L69" s="704"/>
      <c r="M69" s="703"/>
      <c r="N69" s="125"/>
      <c r="P69" s="185">
        <v>100</v>
      </c>
      <c r="Q69" s="115"/>
      <c r="R69" s="281">
        <f>IF(J69&lt;&gt;"",100,0)</f>
        <v>0</v>
      </c>
    </row>
    <row r="70" spans="2:14" ht="10.5" customHeight="1">
      <c r="B70" s="134"/>
      <c r="J70" s="704"/>
      <c r="K70" s="704"/>
      <c r="L70" s="704"/>
      <c r="M70" s="704"/>
      <c r="N70" s="125"/>
    </row>
    <row r="71" spans="2:18" ht="15.75">
      <c r="B71" s="123"/>
      <c r="C71" s="124"/>
      <c r="D71" s="331"/>
      <c r="E71" s="334" t="s">
        <v>364</v>
      </c>
      <c r="F71" s="333" t="s">
        <v>477</v>
      </c>
      <c r="G71" s="333"/>
      <c r="H71" s="333"/>
      <c r="I71" s="703"/>
      <c r="J71" s="704"/>
      <c r="K71" s="704"/>
      <c r="L71" s="704"/>
      <c r="M71" s="704"/>
      <c r="N71" s="125"/>
      <c r="P71" s="115"/>
      <c r="Q71" s="115"/>
      <c r="R71" s="115"/>
    </row>
    <row r="72" spans="2:14" ht="10.5" customHeight="1">
      <c r="B72" s="134"/>
      <c r="I72" s="704"/>
      <c r="J72" s="704"/>
      <c r="K72" s="704"/>
      <c r="L72" s="704"/>
      <c r="M72" s="704"/>
      <c r="N72" s="125"/>
    </row>
    <row r="73" spans="2:18" ht="15.75">
      <c r="B73" s="123"/>
      <c r="C73" s="124"/>
      <c r="D73" s="331"/>
      <c r="E73" s="334" t="s">
        <v>195</v>
      </c>
      <c r="F73" s="333" t="s">
        <v>478</v>
      </c>
      <c r="G73" s="333"/>
      <c r="H73" s="333"/>
      <c r="I73" s="703"/>
      <c r="J73" s="704"/>
      <c r="K73" s="704"/>
      <c r="L73" s="704"/>
      <c r="M73" s="704"/>
      <c r="N73" s="125"/>
      <c r="P73" s="115"/>
      <c r="Q73" s="115"/>
      <c r="R73" s="115"/>
    </row>
    <row r="74" spans="2:14" ht="10.5" customHeight="1">
      <c r="B74" s="134"/>
      <c r="I74" s="704"/>
      <c r="J74" s="704"/>
      <c r="K74" s="704"/>
      <c r="L74" s="704"/>
      <c r="M74" s="704"/>
      <c r="N74" s="125"/>
    </row>
    <row r="75" spans="2:18" ht="15.75">
      <c r="B75" s="123"/>
      <c r="C75" s="124"/>
      <c r="D75" s="331"/>
      <c r="E75" s="333" t="s">
        <v>479</v>
      </c>
      <c r="F75" s="333" t="s">
        <v>480</v>
      </c>
      <c r="G75" s="333"/>
      <c r="H75" s="333"/>
      <c r="I75" s="703"/>
      <c r="J75" s="704"/>
      <c r="K75" s="704"/>
      <c r="L75" s="704"/>
      <c r="M75" s="704"/>
      <c r="N75" s="125"/>
      <c r="P75" s="115"/>
      <c r="Q75" s="115"/>
      <c r="R75" s="115"/>
    </row>
    <row r="76" spans="2:14" ht="10.5" customHeight="1">
      <c r="B76" s="134"/>
      <c r="J76" s="704"/>
      <c r="K76" s="704"/>
      <c r="L76" s="704"/>
      <c r="M76" s="704"/>
      <c r="N76" s="125"/>
    </row>
    <row r="77" spans="2:18" ht="15.75">
      <c r="B77" s="123"/>
      <c r="C77" s="124"/>
      <c r="D77" s="331" t="s">
        <v>218</v>
      </c>
      <c r="E77" s="952" t="s">
        <v>669</v>
      </c>
      <c r="F77" s="952"/>
      <c r="G77" s="952"/>
      <c r="H77" s="952"/>
      <c r="J77" s="703"/>
      <c r="K77" s="742"/>
      <c r="L77" s="704"/>
      <c r="M77" s="703"/>
      <c r="N77" s="125"/>
      <c r="P77" s="185">
        <v>100</v>
      </c>
      <c r="Q77" s="115"/>
      <c r="R77" s="281">
        <f>IF(J77&lt;&gt;"",100,0)</f>
        <v>0</v>
      </c>
    </row>
    <row r="78" spans="2:14" ht="19.5" customHeight="1">
      <c r="B78" s="123"/>
      <c r="C78" s="124"/>
      <c r="D78" s="331"/>
      <c r="E78" s="952"/>
      <c r="F78" s="952"/>
      <c r="G78" s="952"/>
      <c r="H78" s="952"/>
      <c r="J78" s="704"/>
      <c r="K78" s="704"/>
      <c r="L78" s="704"/>
      <c r="M78" s="704"/>
      <c r="N78" s="125"/>
    </row>
    <row r="79" spans="2:14" ht="10.5" customHeight="1">
      <c r="B79" s="134"/>
      <c r="J79" s="704"/>
      <c r="K79" s="704"/>
      <c r="L79" s="704"/>
      <c r="M79" s="704"/>
      <c r="N79" s="125"/>
    </row>
    <row r="80" spans="2:14" ht="15.75">
      <c r="B80" s="123"/>
      <c r="C80" s="331" t="s">
        <v>86</v>
      </c>
      <c r="D80" s="332" t="s">
        <v>463</v>
      </c>
      <c r="E80" s="333"/>
      <c r="F80" s="333"/>
      <c r="G80" s="333"/>
      <c r="H80" s="333"/>
      <c r="J80" s="704"/>
      <c r="K80" s="704"/>
      <c r="L80" s="704"/>
      <c r="M80" s="704"/>
      <c r="N80" s="125"/>
    </row>
    <row r="81" spans="2:14" ht="10.5" customHeight="1">
      <c r="B81" s="134"/>
      <c r="J81" s="704"/>
      <c r="K81" s="704"/>
      <c r="L81" s="704"/>
      <c r="M81" s="704"/>
      <c r="N81" s="125"/>
    </row>
    <row r="82" spans="2:18" ht="15.75">
      <c r="B82" s="123"/>
      <c r="C82" s="124"/>
      <c r="D82" s="331" t="s">
        <v>441</v>
      </c>
      <c r="E82" s="950" t="s">
        <v>481</v>
      </c>
      <c r="F82" s="950"/>
      <c r="G82" s="950"/>
      <c r="H82" s="950"/>
      <c r="J82" s="703"/>
      <c r="K82" s="742"/>
      <c r="L82" s="704"/>
      <c r="M82" s="703"/>
      <c r="N82" s="125"/>
      <c r="P82" s="185">
        <v>100</v>
      </c>
      <c r="Q82" s="115"/>
      <c r="R82" s="281">
        <f>IF(J82&lt;&gt;"",100,0)</f>
        <v>0</v>
      </c>
    </row>
    <row r="83" spans="2:14" ht="15.75">
      <c r="B83" s="123"/>
      <c r="C83" s="124"/>
      <c r="D83" s="331"/>
      <c r="E83" s="950"/>
      <c r="F83" s="950"/>
      <c r="G83" s="950"/>
      <c r="H83" s="950"/>
      <c r="J83" s="704"/>
      <c r="K83" s="704"/>
      <c r="L83" s="704"/>
      <c r="M83" s="704"/>
      <c r="N83" s="125"/>
    </row>
    <row r="84" spans="2:14" ht="15.75">
      <c r="B84" s="123"/>
      <c r="C84" s="124"/>
      <c r="D84" s="331"/>
      <c r="E84" s="950"/>
      <c r="F84" s="950"/>
      <c r="G84" s="950"/>
      <c r="H84" s="950"/>
      <c r="J84" s="704"/>
      <c r="K84" s="704"/>
      <c r="L84" s="704"/>
      <c r="M84" s="704"/>
      <c r="N84" s="125"/>
    </row>
    <row r="85" spans="2:14" ht="10.5" customHeight="1">
      <c r="B85" s="123"/>
      <c r="C85" s="124"/>
      <c r="D85" s="331"/>
      <c r="E85" s="333"/>
      <c r="F85" s="333"/>
      <c r="G85" s="333"/>
      <c r="H85" s="333"/>
      <c r="J85" s="704"/>
      <c r="K85" s="704"/>
      <c r="L85" s="704"/>
      <c r="M85" s="704"/>
      <c r="N85" s="125"/>
    </row>
    <row r="86" spans="2:18" ht="15.75">
      <c r="B86" s="123"/>
      <c r="C86" s="124"/>
      <c r="D86" s="331" t="s">
        <v>440</v>
      </c>
      <c r="E86" s="949" t="s">
        <v>482</v>
      </c>
      <c r="F86" s="949"/>
      <c r="G86" s="949"/>
      <c r="H86" s="949"/>
      <c r="J86" s="703"/>
      <c r="K86" s="742"/>
      <c r="L86" s="704"/>
      <c r="M86" s="703"/>
      <c r="N86" s="125"/>
      <c r="P86" s="185">
        <v>100</v>
      </c>
      <c r="Q86" s="115"/>
      <c r="R86" s="281">
        <f>IF(J86&lt;&gt;"",100,0)</f>
        <v>0</v>
      </c>
    </row>
    <row r="87" spans="2:14" ht="30" customHeight="1">
      <c r="B87" s="123"/>
      <c r="C87" s="124"/>
      <c r="D87" s="331"/>
      <c r="E87" s="949"/>
      <c r="F87" s="949"/>
      <c r="G87" s="949"/>
      <c r="H87" s="949"/>
      <c r="J87" s="704"/>
      <c r="K87" s="704"/>
      <c r="L87" s="704"/>
      <c r="M87" s="704"/>
      <c r="N87" s="125"/>
    </row>
    <row r="88" spans="2:14" ht="15.75">
      <c r="B88" s="220" t="s">
        <v>3</v>
      </c>
      <c r="C88" s="131" t="s">
        <v>454</v>
      </c>
      <c r="D88" s="339"/>
      <c r="J88" s="704"/>
      <c r="K88" s="704"/>
      <c r="L88" s="704"/>
      <c r="M88" s="704"/>
      <c r="N88" s="125"/>
    </row>
    <row r="89" spans="2:14" ht="10.5" customHeight="1">
      <c r="B89" s="134"/>
      <c r="J89" s="704"/>
      <c r="K89" s="704"/>
      <c r="L89" s="704"/>
      <c r="M89" s="704"/>
      <c r="N89" s="125"/>
    </row>
    <row r="90" spans="2:20" ht="15.75" customHeight="1">
      <c r="B90" s="256"/>
      <c r="C90" s="932" t="s">
        <v>457</v>
      </c>
      <c r="D90" s="933"/>
      <c r="E90" s="933"/>
      <c r="F90" s="933"/>
      <c r="G90" s="934"/>
      <c r="J90" s="703"/>
      <c r="K90" s="742"/>
      <c r="L90" s="704"/>
      <c r="M90" s="703"/>
      <c r="N90" s="125"/>
      <c r="P90" s="185">
        <v>100</v>
      </c>
      <c r="Q90" s="115"/>
      <c r="R90" s="281">
        <f>IF(J90&lt;&gt;"",100,0)</f>
        <v>0</v>
      </c>
      <c r="T90" s="118" t="s">
        <v>487</v>
      </c>
    </row>
    <row r="91" spans="2:18" ht="34.5" customHeight="1">
      <c r="B91" s="256"/>
      <c r="C91" s="935"/>
      <c r="D91" s="936"/>
      <c r="E91" s="936"/>
      <c r="F91" s="936"/>
      <c r="G91" s="937"/>
      <c r="J91" s="704"/>
      <c r="K91" s="704"/>
      <c r="L91" s="704"/>
      <c r="M91" s="704"/>
      <c r="N91" s="125"/>
      <c r="P91" s="115"/>
      <c r="Q91" s="115"/>
      <c r="R91" s="115"/>
    </row>
    <row r="92" spans="2:14" ht="10.5" customHeight="1">
      <c r="B92" s="134"/>
      <c r="C92" s="137"/>
      <c r="J92" s="704"/>
      <c r="K92" s="704"/>
      <c r="L92" s="704"/>
      <c r="M92" s="704"/>
      <c r="N92" s="125"/>
    </row>
    <row r="93" spans="2:14" ht="13.5" customHeight="1">
      <c r="B93" s="340" t="s">
        <v>246</v>
      </c>
      <c r="C93" s="951" t="s">
        <v>670</v>
      </c>
      <c r="D93" s="951"/>
      <c r="E93" s="951"/>
      <c r="F93" s="951"/>
      <c r="J93" s="704"/>
      <c r="K93" s="704"/>
      <c r="L93" s="704"/>
      <c r="M93" s="704"/>
      <c r="N93" s="125"/>
    </row>
    <row r="94" spans="2:14" ht="10.5" customHeight="1">
      <c r="B94" s="341"/>
      <c r="C94" s="147"/>
      <c r="D94" s="147"/>
      <c r="E94" s="147"/>
      <c r="F94" s="147"/>
      <c r="J94" s="704"/>
      <c r="K94" s="704"/>
      <c r="L94" s="704"/>
      <c r="M94" s="704"/>
      <c r="N94" s="125"/>
    </row>
    <row r="95" spans="2:18" ht="15.75">
      <c r="B95" s="341"/>
      <c r="C95" s="212" t="s">
        <v>564</v>
      </c>
      <c r="D95" s="118" t="s">
        <v>455</v>
      </c>
      <c r="J95" s="703"/>
      <c r="K95" s="742"/>
      <c r="L95" s="704"/>
      <c r="M95" s="703"/>
      <c r="N95" s="125"/>
      <c r="P95" s="185">
        <v>100</v>
      </c>
      <c r="Q95" s="115"/>
      <c r="R95" s="281">
        <f>IF(J95&lt;&gt;"",100,0)</f>
        <v>0</v>
      </c>
    </row>
    <row r="96" spans="2:14" ht="10.5" customHeight="1">
      <c r="B96" s="134"/>
      <c r="J96" s="704"/>
      <c r="K96" s="704"/>
      <c r="L96" s="704"/>
      <c r="M96" s="704"/>
      <c r="N96" s="125"/>
    </row>
    <row r="97" spans="2:18" ht="15.75">
      <c r="B97" s="341"/>
      <c r="C97" s="192" t="s">
        <v>566</v>
      </c>
      <c r="D97" s="118" t="s">
        <v>671</v>
      </c>
      <c r="J97" s="703"/>
      <c r="K97" s="742"/>
      <c r="L97" s="704"/>
      <c r="M97" s="703"/>
      <c r="N97" s="125"/>
      <c r="P97" s="185">
        <v>100</v>
      </c>
      <c r="Q97" s="115"/>
      <c r="R97" s="281">
        <f>IF(J97&lt;&gt;"",100,0)</f>
        <v>0</v>
      </c>
    </row>
    <row r="98" spans="2:14" ht="10.5" customHeight="1">
      <c r="B98" s="134"/>
      <c r="J98" s="704"/>
      <c r="K98" s="704"/>
      <c r="L98" s="704"/>
      <c r="M98" s="704"/>
      <c r="N98" s="125"/>
    </row>
    <row r="99" spans="2:18" ht="15.75">
      <c r="B99" s="340" t="s">
        <v>334</v>
      </c>
      <c r="C99" s="131" t="s">
        <v>672</v>
      </c>
      <c r="D99" s="183"/>
      <c r="E99" s="342"/>
      <c r="F99" s="231"/>
      <c r="G99" s="231"/>
      <c r="H99" s="143"/>
      <c r="J99" s="704"/>
      <c r="K99" s="704"/>
      <c r="L99" s="704"/>
      <c r="M99" s="704"/>
      <c r="N99" s="125"/>
      <c r="P99" s="115"/>
      <c r="Q99" s="115"/>
      <c r="R99" s="115"/>
    </row>
    <row r="100" spans="2:14" ht="10.5" customHeight="1">
      <c r="B100" s="134"/>
      <c r="C100" s="137"/>
      <c r="J100" s="704"/>
      <c r="K100" s="704"/>
      <c r="L100" s="704"/>
      <c r="M100" s="704"/>
      <c r="N100" s="125"/>
    </row>
    <row r="101" spans="2:18" ht="15.75" customHeight="1">
      <c r="B101" s="134"/>
      <c r="C101" s="212" t="s">
        <v>357</v>
      </c>
      <c r="D101" s="880" t="s">
        <v>673</v>
      </c>
      <c r="E101" s="880"/>
      <c r="F101" s="880"/>
      <c r="G101" s="880"/>
      <c r="H101" s="880"/>
      <c r="J101" s="703"/>
      <c r="K101" s="742"/>
      <c r="L101" s="704"/>
      <c r="M101" s="703"/>
      <c r="N101" s="125"/>
      <c r="P101" s="185">
        <v>100</v>
      </c>
      <c r="Q101" s="115"/>
      <c r="R101" s="281">
        <f>IF(J101&lt;&gt;"",100,0)</f>
        <v>0</v>
      </c>
    </row>
    <row r="102" spans="2:14" ht="15.75">
      <c r="B102" s="134"/>
      <c r="D102" s="880"/>
      <c r="E102" s="880"/>
      <c r="F102" s="880"/>
      <c r="G102" s="880"/>
      <c r="H102" s="880"/>
      <c r="J102" s="704"/>
      <c r="K102" s="704"/>
      <c r="L102" s="704"/>
      <c r="M102" s="704"/>
      <c r="N102" s="125"/>
    </row>
    <row r="103" spans="2:14" ht="10.5" customHeight="1">
      <c r="B103" s="134"/>
      <c r="J103" s="704"/>
      <c r="K103" s="704"/>
      <c r="L103" s="704"/>
      <c r="M103" s="704"/>
      <c r="N103" s="125"/>
    </row>
    <row r="104" spans="2:18" ht="15.75" customHeight="1">
      <c r="B104" s="134"/>
      <c r="C104" s="212" t="s">
        <v>358</v>
      </c>
      <c r="D104" s="901" t="s">
        <v>674</v>
      </c>
      <c r="E104" s="901"/>
      <c r="F104" s="901"/>
      <c r="G104" s="901"/>
      <c r="H104" s="901"/>
      <c r="J104" s="703"/>
      <c r="K104" s="742"/>
      <c r="L104" s="704"/>
      <c r="M104" s="703"/>
      <c r="N104" s="125"/>
      <c r="P104" s="185">
        <v>100</v>
      </c>
      <c r="Q104" s="115"/>
      <c r="R104" s="281">
        <f>IF(J104&lt;&gt;"",100,0)</f>
        <v>0</v>
      </c>
    </row>
    <row r="105" spans="2:14" ht="10.5" customHeight="1">
      <c r="B105" s="134"/>
      <c r="D105" s="231"/>
      <c r="E105" s="231"/>
      <c r="F105" s="231"/>
      <c r="G105" s="231"/>
      <c r="H105" s="231"/>
      <c r="N105" s="125"/>
    </row>
    <row r="106" spans="2:18" ht="15.75">
      <c r="B106" s="134"/>
      <c r="C106" s="147"/>
      <c r="J106" s="124" t="s">
        <v>369</v>
      </c>
      <c r="M106" s="876">
        <f>P106</f>
        <v>2100</v>
      </c>
      <c r="N106" s="877"/>
      <c r="P106" s="258">
        <f>SUM(P24:P104)</f>
        <v>2100</v>
      </c>
      <c r="Q106" s="130"/>
      <c r="R106" s="258">
        <f>SUM(R24:R104)</f>
        <v>0</v>
      </c>
    </row>
    <row r="107" spans="2:14" ht="10.5" customHeight="1">
      <c r="B107" s="134"/>
      <c r="C107" s="147"/>
      <c r="N107" s="125"/>
    </row>
    <row r="108" spans="2:16" ht="10.5" customHeight="1">
      <c r="B108" s="150"/>
      <c r="C108" s="151"/>
      <c r="D108" s="151"/>
      <c r="E108" s="151"/>
      <c r="F108" s="152"/>
      <c r="G108" s="153"/>
      <c r="H108" s="153"/>
      <c r="I108" s="153"/>
      <c r="J108" s="154"/>
      <c r="K108" s="154"/>
      <c r="L108" s="154"/>
      <c r="M108" s="154"/>
      <c r="N108" s="156"/>
      <c r="O108" s="145"/>
      <c r="P108" s="162"/>
    </row>
    <row r="109" spans="2:16" ht="15.75">
      <c r="B109" s="126" t="s">
        <v>303</v>
      </c>
      <c r="C109" s="145"/>
      <c r="D109" s="145"/>
      <c r="E109" s="125" t="s">
        <v>527</v>
      </c>
      <c r="F109" s="125"/>
      <c r="G109" s="145"/>
      <c r="H109" s="145"/>
      <c r="I109" s="145"/>
      <c r="J109" s="138"/>
      <c r="K109" s="138"/>
      <c r="L109" s="138"/>
      <c r="M109" s="138"/>
      <c r="N109" s="125"/>
      <c r="O109" s="145"/>
      <c r="P109" s="162"/>
    </row>
    <row r="110" spans="2:16" ht="10.5" customHeight="1">
      <c r="B110" s="126"/>
      <c r="C110" s="145"/>
      <c r="D110" s="145"/>
      <c r="E110" s="145"/>
      <c r="F110" s="125"/>
      <c r="G110" s="145"/>
      <c r="H110" s="145"/>
      <c r="I110" s="145"/>
      <c r="J110" s="138"/>
      <c r="K110" s="138"/>
      <c r="L110" s="138"/>
      <c r="M110" s="138"/>
      <c r="N110" s="125"/>
      <c r="O110" s="145"/>
      <c r="P110" s="162"/>
    </row>
    <row r="111" spans="2:16" ht="15.75">
      <c r="B111" s="126" t="s">
        <v>528</v>
      </c>
      <c r="C111" s="145"/>
      <c r="D111" s="145"/>
      <c r="E111" s="145"/>
      <c r="F111" s="125"/>
      <c r="G111" s="145" t="s">
        <v>529</v>
      </c>
      <c r="H111" s="145"/>
      <c r="I111" s="145"/>
      <c r="J111" s="138"/>
      <c r="K111" s="138"/>
      <c r="L111" s="138"/>
      <c r="M111" s="157"/>
      <c r="N111" s="125"/>
      <c r="O111" s="145"/>
      <c r="P111" s="162"/>
    </row>
    <row r="112" spans="2:18" ht="10.5" customHeight="1">
      <c r="B112" s="126"/>
      <c r="C112" s="145"/>
      <c r="D112" s="145"/>
      <c r="E112" s="145"/>
      <c r="F112" s="125"/>
      <c r="G112" s="145"/>
      <c r="H112" s="145"/>
      <c r="I112" s="145"/>
      <c r="J112" s="138"/>
      <c r="K112" s="138"/>
      <c r="L112" s="138"/>
      <c r="M112" s="157"/>
      <c r="N112" s="125"/>
      <c r="O112" s="145"/>
      <c r="P112" s="162"/>
      <c r="Q112" s="118"/>
      <c r="R112" s="118"/>
    </row>
    <row r="113" spans="2:18" ht="15.75">
      <c r="B113" s="158"/>
      <c r="C113" s="145"/>
      <c r="D113" s="145"/>
      <c r="E113" s="145" t="s">
        <v>530</v>
      </c>
      <c r="F113" s="125"/>
      <c r="G113" s="145" t="s">
        <v>531</v>
      </c>
      <c r="H113" s="145" t="s">
        <v>532</v>
      </c>
      <c r="I113" s="145"/>
      <c r="J113" s="138"/>
      <c r="K113" s="138"/>
      <c r="L113" s="138"/>
      <c r="M113" s="157"/>
      <c r="N113" s="125"/>
      <c r="O113" s="145"/>
      <c r="P113" s="162"/>
      <c r="Q113" s="118"/>
      <c r="R113" s="118"/>
    </row>
    <row r="114" spans="2:18" ht="10.5" customHeight="1">
      <c r="B114" s="158"/>
      <c r="C114" s="145"/>
      <c r="D114" s="145"/>
      <c r="E114" s="145"/>
      <c r="F114" s="125"/>
      <c r="G114" s="145"/>
      <c r="H114" s="145"/>
      <c r="I114" s="145"/>
      <c r="J114" s="138"/>
      <c r="K114" s="138"/>
      <c r="L114" s="138"/>
      <c r="M114" s="157"/>
      <c r="N114" s="125"/>
      <c r="O114" s="145"/>
      <c r="P114" s="162"/>
      <c r="Q114" s="118"/>
      <c r="R114" s="118"/>
    </row>
    <row r="115" spans="2:18" ht="15.75">
      <c r="B115" s="159"/>
      <c r="C115" s="160"/>
      <c r="D115" s="160"/>
      <c r="E115" s="160" t="s">
        <v>533</v>
      </c>
      <c r="F115" s="161"/>
      <c r="G115" s="160" t="s">
        <v>534</v>
      </c>
      <c r="H115" s="160" t="s">
        <v>532</v>
      </c>
      <c r="I115" s="160"/>
      <c r="J115" s="162"/>
      <c r="K115" s="162"/>
      <c r="L115" s="162"/>
      <c r="M115" s="157"/>
      <c r="N115" s="125"/>
      <c r="O115" s="145"/>
      <c r="P115" s="162"/>
      <c r="Q115" s="118"/>
      <c r="R115" s="118"/>
    </row>
    <row r="116" spans="2:18" ht="10.5" customHeight="1">
      <c r="B116" s="163"/>
      <c r="C116" s="164"/>
      <c r="D116" s="164"/>
      <c r="E116" s="164"/>
      <c r="F116" s="165"/>
      <c r="G116" s="164"/>
      <c r="H116" s="164"/>
      <c r="I116" s="164"/>
      <c r="J116" s="166"/>
      <c r="K116" s="166"/>
      <c r="L116" s="166"/>
      <c r="M116" s="166"/>
      <c r="N116" s="125"/>
      <c r="O116" s="145"/>
      <c r="P116" s="162"/>
      <c r="Q116" s="118"/>
      <c r="R116" s="118"/>
    </row>
    <row r="117" spans="2:18" ht="15.75">
      <c r="B117" s="163"/>
      <c r="C117" s="164"/>
      <c r="D117" s="164"/>
      <c r="E117" s="160" t="s">
        <v>535</v>
      </c>
      <c r="F117" s="165"/>
      <c r="G117" s="164"/>
      <c r="H117" s="164"/>
      <c r="I117" s="164"/>
      <c r="J117" s="166"/>
      <c r="K117" s="166"/>
      <c r="L117" s="166"/>
      <c r="M117" s="166"/>
      <c r="N117" s="125"/>
      <c r="O117" s="145"/>
      <c r="P117" s="162"/>
      <c r="Q117" s="118"/>
      <c r="R117" s="118"/>
    </row>
    <row r="118" spans="2:18" ht="10.5" customHeight="1">
      <c r="B118" s="167"/>
      <c r="C118" s="168"/>
      <c r="D118" s="168"/>
      <c r="E118" s="168"/>
      <c r="F118" s="169"/>
      <c r="G118" s="168"/>
      <c r="H118" s="168"/>
      <c r="I118" s="168"/>
      <c r="J118" s="170"/>
      <c r="K118" s="170"/>
      <c r="L118" s="170"/>
      <c r="M118" s="170"/>
      <c r="N118" s="172"/>
      <c r="O118" s="145"/>
      <c r="P118" s="162"/>
      <c r="Q118" s="118"/>
      <c r="R118" s="118"/>
    </row>
  </sheetData>
  <sheetProtection/>
  <mergeCells count="23">
    <mergeCell ref="C93:F93"/>
    <mergeCell ref="D101:H102"/>
    <mergeCell ref="D104:H104"/>
    <mergeCell ref="M106:N106"/>
    <mergeCell ref="E49:H51"/>
    <mergeCell ref="E53:H54"/>
    <mergeCell ref="E77:H78"/>
    <mergeCell ref="E82:H84"/>
    <mergeCell ref="E86:H87"/>
    <mergeCell ref="C90:G91"/>
    <mergeCell ref="B1:N1"/>
    <mergeCell ref="J18:M18"/>
    <mergeCell ref="E24:H24"/>
    <mergeCell ref="E26:H27"/>
    <mergeCell ref="E31:H33"/>
    <mergeCell ref="E42:H43"/>
    <mergeCell ref="B8:L8"/>
    <mergeCell ref="R3:W5"/>
    <mergeCell ref="B3:N3"/>
    <mergeCell ref="B5:N5"/>
    <mergeCell ref="B6:N6"/>
    <mergeCell ref="B7:N7"/>
    <mergeCell ref="E39:H40"/>
  </mergeCells>
  <printOptions/>
  <pageMargins left="0.433070866141732" right="0.433070866141732" top="0.47244094488189" bottom="0.47244094488189" header="0.31496062992126" footer="0.31496062992126"/>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tabColor rgb="FFFF0000"/>
  </sheetPr>
  <dimension ref="A1:L30"/>
  <sheetViews>
    <sheetView view="pageBreakPreview" zoomScaleNormal="120" zoomScaleSheetLayoutView="100" zoomScalePageLayoutView="0" workbookViewId="0" topLeftCell="A1">
      <selection activeCell="A1" sqref="A1"/>
    </sheetView>
  </sheetViews>
  <sheetFormatPr defaultColWidth="8.8515625" defaultRowHeight="12.75"/>
  <cols>
    <col min="1" max="1" width="8.8515625" style="0" customWidth="1"/>
    <col min="2" max="2" width="7.140625" style="0" customWidth="1"/>
    <col min="3" max="3" width="41.28125" style="0" customWidth="1"/>
    <col min="4" max="4" width="10.7109375" style="0" customWidth="1"/>
    <col min="5" max="5" width="10.421875" style="0" customWidth="1"/>
    <col min="6" max="9" width="8.8515625" style="0" customWidth="1"/>
    <col min="10" max="10" width="30.421875" style="0" customWidth="1"/>
    <col min="11" max="11" width="8.8515625" style="0" customWidth="1"/>
    <col min="12" max="12" width="34.00390625" style="0" customWidth="1"/>
  </cols>
  <sheetData>
    <row r="1" ht="12.75">
      <c r="A1" s="343" t="str">
        <f>'[1]DATA'!C18</f>
        <v>Unit Pengolah (UP)</v>
      </c>
    </row>
    <row r="2" spans="1:8" ht="15.75">
      <c r="A2" s="956" t="s">
        <v>676</v>
      </c>
      <c r="B2" s="956"/>
      <c r="C2" s="956"/>
      <c r="D2" s="956"/>
      <c r="E2" s="956"/>
      <c r="F2" s="956"/>
      <c r="G2" s="956"/>
      <c r="H2" s="956"/>
    </row>
    <row r="3" spans="1:8" ht="15.75">
      <c r="A3" s="956" t="s">
        <v>887</v>
      </c>
      <c r="B3" s="956"/>
      <c r="C3" s="956"/>
      <c r="D3" s="956"/>
      <c r="E3" s="956"/>
      <c r="F3" s="956"/>
      <c r="G3" s="956"/>
      <c r="H3" s="956"/>
    </row>
    <row r="4" spans="1:8" ht="15.75">
      <c r="A4" s="956" t="str">
        <f>'PENCIPTAAN ARSIP_UP'!G14</f>
        <v>: ………………………………………………….............................</v>
      </c>
      <c r="B4" s="956"/>
      <c r="C4" s="956"/>
      <c r="D4" s="956"/>
      <c r="E4" s="956"/>
      <c r="F4" s="956"/>
      <c r="G4" s="956"/>
      <c r="H4" s="956"/>
    </row>
    <row r="5" spans="1:8" ht="13.5" thickBot="1">
      <c r="A5" s="344"/>
      <c r="B5" s="344"/>
      <c r="C5" s="344"/>
      <c r="D5" s="344"/>
      <c r="E5" s="344"/>
      <c r="F5" s="344"/>
      <c r="G5" s="344"/>
      <c r="H5" s="344"/>
    </row>
    <row r="6" spans="1:12" ht="30.75" thickTop="1">
      <c r="A6" s="712" t="s">
        <v>677</v>
      </c>
      <c r="B6" s="957" t="s">
        <v>394</v>
      </c>
      <c r="C6" s="958"/>
      <c r="D6" s="712" t="s">
        <v>678</v>
      </c>
      <c r="E6" s="712" t="s">
        <v>679</v>
      </c>
      <c r="F6" s="712" t="s">
        <v>680</v>
      </c>
      <c r="G6" s="712" t="s">
        <v>681</v>
      </c>
      <c r="H6" s="712" t="s">
        <v>682</v>
      </c>
      <c r="J6" s="959" t="s">
        <v>683</v>
      </c>
      <c r="K6" s="960"/>
      <c r="L6" s="961"/>
    </row>
    <row r="7" spans="1:12" ht="39" thickBot="1">
      <c r="A7" s="713" t="s">
        <v>447</v>
      </c>
      <c r="B7" s="962" t="s">
        <v>448</v>
      </c>
      <c r="C7" s="963"/>
      <c r="D7" s="713" t="s">
        <v>449</v>
      </c>
      <c r="E7" s="713" t="s">
        <v>450</v>
      </c>
      <c r="F7" s="713" t="s">
        <v>684</v>
      </c>
      <c r="G7" s="713" t="s">
        <v>685</v>
      </c>
      <c r="H7" s="713" t="s">
        <v>686</v>
      </c>
      <c r="J7" s="964" t="s">
        <v>687</v>
      </c>
      <c r="K7" s="965"/>
      <c r="L7" s="345" t="s">
        <v>688</v>
      </c>
    </row>
    <row r="8" spans="1:12" ht="15.75">
      <c r="A8" s="714">
        <v>1</v>
      </c>
      <c r="B8" s="970" t="s">
        <v>95</v>
      </c>
      <c r="C8" s="971"/>
      <c r="D8" s="715">
        <f>SUM(D9:D12)</f>
        <v>7600</v>
      </c>
      <c r="E8" s="716" t="e">
        <f>SUM(E9:E12)</f>
        <v>#DIV/0!</v>
      </c>
      <c r="F8" s="717" t="e">
        <f aca="true" t="shared" si="0" ref="F8:F15">E8/D8*100</f>
        <v>#DIV/0!</v>
      </c>
      <c r="G8" s="718">
        <v>0.5</v>
      </c>
      <c r="H8" s="723" t="e">
        <f aca="true" t="shared" si="1" ref="H8:H15">F8*G8</f>
        <v>#DIV/0!</v>
      </c>
      <c r="J8" s="964" t="s">
        <v>689</v>
      </c>
      <c r="K8" s="965"/>
      <c r="L8" s="345" t="s">
        <v>690</v>
      </c>
    </row>
    <row r="9" spans="1:12" ht="15">
      <c r="A9" s="346"/>
      <c r="B9" s="347" t="s">
        <v>267</v>
      </c>
      <c r="C9" s="348" t="s">
        <v>691</v>
      </c>
      <c r="D9" s="349">
        <f>'PENCIPTAAN ARSIP_UP'!S250</f>
        <v>3200</v>
      </c>
      <c r="E9" s="350" t="e">
        <f>'PENCIPTAAN ARSIP_UP'!U250</f>
        <v>#DIV/0!</v>
      </c>
      <c r="F9" s="351" t="e">
        <f t="shared" si="0"/>
        <v>#DIV/0!</v>
      </c>
      <c r="G9" s="352">
        <v>0.25</v>
      </c>
      <c r="H9" s="724" t="e">
        <f t="shared" si="1"/>
        <v>#DIV/0!</v>
      </c>
      <c r="J9" s="964" t="s">
        <v>692</v>
      </c>
      <c r="K9" s="965"/>
      <c r="L9" s="345" t="s">
        <v>693</v>
      </c>
    </row>
    <row r="10" spans="1:12" ht="15">
      <c r="A10" s="346"/>
      <c r="B10" s="347" t="s">
        <v>9</v>
      </c>
      <c r="C10" s="348" t="s">
        <v>694</v>
      </c>
      <c r="D10" s="347">
        <f>'PENGGUNAAN ARSIP_UP'!Q64</f>
        <v>700</v>
      </c>
      <c r="E10" s="350">
        <f>'PENGGUNAAN ARSIP_UP'!S64</f>
        <v>0</v>
      </c>
      <c r="F10" s="351">
        <f t="shared" si="0"/>
        <v>0</v>
      </c>
      <c r="G10" s="352">
        <v>0.25</v>
      </c>
      <c r="H10" s="724">
        <f t="shared" si="1"/>
        <v>0</v>
      </c>
      <c r="J10" s="964" t="s">
        <v>695</v>
      </c>
      <c r="K10" s="965"/>
      <c r="L10" s="345" t="s">
        <v>696</v>
      </c>
    </row>
    <row r="11" spans="1:12" ht="15">
      <c r="A11" s="346"/>
      <c r="B11" s="347" t="s">
        <v>10</v>
      </c>
      <c r="C11" s="348" t="s">
        <v>697</v>
      </c>
      <c r="D11" s="347">
        <f>PEMELIHARAAN_UP!T349</f>
        <v>2300</v>
      </c>
      <c r="E11" s="678">
        <f>PEMELIHARAAN_UP!V349</f>
        <v>0</v>
      </c>
      <c r="F11" s="351">
        <f t="shared" si="0"/>
        <v>0</v>
      </c>
      <c r="G11" s="352">
        <v>0.25</v>
      </c>
      <c r="H11" s="724">
        <f t="shared" si="1"/>
        <v>0</v>
      </c>
      <c r="I11" s="662" t="s">
        <v>926</v>
      </c>
      <c r="J11" s="964" t="s">
        <v>698</v>
      </c>
      <c r="K11" s="965"/>
      <c r="L11" s="345" t="s">
        <v>699</v>
      </c>
    </row>
    <row r="12" spans="1:12" ht="15">
      <c r="A12" s="346"/>
      <c r="B12" s="353" t="s">
        <v>13</v>
      </c>
      <c r="C12" s="354" t="s">
        <v>700</v>
      </c>
      <c r="D12" s="347">
        <f>PENYUSUTAN_UP!S134</f>
        <v>1400</v>
      </c>
      <c r="E12" s="679">
        <f>PENYUSUTAN_UP!U134</f>
        <v>0</v>
      </c>
      <c r="F12" s="351">
        <f t="shared" si="0"/>
        <v>0</v>
      </c>
      <c r="G12" s="352">
        <v>0.25</v>
      </c>
      <c r="H12" s="724">
        <f t="shared" si="1"/>
        <v>0</v>
      </c>
      <c r="I12" s="662" t="s">
        <v>927</v>
      </c>
      <c r="J12" s="964" t="s">
        <v>701</v>
      </c>
      <c r="K12" s="965"/>
      <c r="L12" s="345" t="s">
        <v>702</v>
      </c>
    </row>
    <row r="13" spans="1:12" ht="15.75">
      <c r="A13" s="719" t="s">
        <v>14</v>
      </c>
      <c r="B13" s="966" t="s">
        <v>403</v>
      </c>
      <c r="C13" s="967"/>
      <c r="D13" s="720">
        <f>SUM(D14:D15)</f>
        <v>3700</v>
      </c>
      <c r="E13" s="721">
        <f>SUM(E14:E15)</f>
        <v>0</v>
      </c>
      <c r="F13" s="722">
        <f t="shared" si="0"/>
        <v>0</v>
      </c>
      <c r="G13" s="718">
        <v>0.5</v>
      </c>
      <c r="H13" s="723">
        <f t="shared" si="1"/>
        <v>0</v>
      </c>
      <c r="J13" s="964" t="s">
        <v>703</v>
      </c>
      <c r="K13" s="965"/>
      <c r="L13" s="345" t="s">
        <v>704</v>
      </c>
    </row>
    <row r="14" spans="1:10" ht="15">
      <c r="A14" s="346"/>
      <c r="B14" s="353" t="s">
        <v>222</v>
      </c>
      <c r="C14" s="354" t="s">
        <v>705</v>
      </c>
      <c r="D14" s="347">
        <f>SDM_UP!P121</f>
        <v>1600</v>
      </c>
      <c r="E14" s="355">
        <f>SDM_UP!R121</f>
        <v>0</v>
      </c>
      <c r="F14" s="351">
        <f t="shared" si="0"/>
        <v>0</v>
      </c>
      <c r="G14" s="352">
        <v>0.5</v>
      </c>
      <c r="H14" s="724">
        <f t="shared" si="1"/>
        <v>0</v>
      </c>
      <c r="J14" s="356"/>
    </row>
    <row r="15" spans="1:10" ht="15.75" thickBot="1">
      <c r="A15" s="346"/>
      <c r="B15" s="357" t="s">
        <v>6</v>
      </c>
      <c r="C15" s="358" t="s">
        <v>706</v>
      </c>
      <c r="D15" s="359">
        <f>PRASAR_UP!P106</f>
        <v>2100</v>
      </c>
      <c r="E15" s="360">
        <f>PRASAR_UP!R106</f>
        <v>0</v>
      </c>
      <c r="F15" s="351">
        <f t="shared" si="0"/>
        <v>0</v>
      </c>
      <c r="G15" s="352">
        <v>0.5</v>
      </c>
      <c r="H15" s="724">
        <f t="shared" si="1"/>
        <v>0</v>
      </c>
      <c r="J15" s="356"/>
    </row>
    <row r="16" spans="1:12" ht="32.25" customHeight="1" thickBot="1">
      <c r="A16" s="953" t="s">
        <v>499</v>
      </c>
      <c r="B16" s="954"/>
      <c r="C16" s="954"/>
      <c r="D16" s="954"/>
      <c r="E16" s="954"/>
      <c r="F16" s="954"/>
      <c r="G16" s="955"/>
      <c r="H16" s="725" t="e">
        <f>H8+H13</f>
        <v>#DIV/0!</v>
      </c>
      <c r="J16" s="972" t="e">
        <f>IF(H16&gt;90,"AA (SANGAT MEMUASKAN)",IF(H16&gt;80,"A (MEMUASKAN)",IF(H16&gt;70,"BB (SANGAT BAIK)",IF(H16&gt;60,"B (BAIK)",IF(H16&gt;50,"CC (CUKUP)",IF(H16&gt;30,"C (KURANG)",IF(H16&gt;=0,"D (SANGAT KURANG)")))))))</f>
        <v>#DIV/0!</v>
      </c>
      <c r="K16" s="973"/>
      <c r="L16" s="974"/>
    </row>
    <row r="18" spans="6:8" ht="12.75">
      <c r="F18" s="361"/>
      <c r="G18" s="361"/>
      <c r="H18" s="361"/>
    </row>
    <row r="22" ht="13.5" thickBot="1"/>
    <row r="23" spans="9:10" ht="19.5" thickTop="1">
      <c r="I23" s="968"/>
      <c r="J23" s="969"/>
    </row>
    <row r="24" spans="9:10" ht="15">
      <c r="I24" s="362"/>
      <c r="J24" s="345" t="s">
        <v>688</v>
      </c>
    </row>
    <row r="25" spans="9:10" ht="15">
      <c r="I25" s="362"/>
      <c r="J25" s="345" t="s">
        <v>690</v>
      </c>
    </row>
    <row r="26" spans="9:10" ht="15">
      <c r="I26" s="362"/>
      <c r="J26" s="345" t="s">
        <v>693</v>
      </c>
    </row>
    <row r="27" spans="9:10" ht="15">
      <c r="I27" s="362"/>
      <c r="J27" s="345" t="s">
        <v>696</v>
      </c>
    </row>
    <row r="28" spans="9:10" ht="15">
      <c r="I28" s="362"/>
      <c r="J28" s="345" t="s">
        <v>699</v>
      </c>
    </row>
    <row r="29" spans="9:10" ht="15">
      <c r="I29" s="362"/>
      <c r="J29" s="345" t="s">
        <v>702</v>
      </c>
    </row>
    <row r="30" spans="9:10" ht="15">
      <c r="I30" s="362"/>
      <c r="J30" s="345" t="s">
        <v>704</v>
      </c>
    </row>
  </sheetData>
  <sheetProtection/>
  <mergeCells count="18">
    <mergeCell ref="J13:K13"/>
    <mergeCell ref="I23:J23"/>
    <mergeCell ref="B8:C8"/>
    <mergeCell ref="J8:K8"/>
    <mergeCell ref="J9:K9"/>
    <mergeCell ref="J10:K10"/>
    <mergeCell ref="J11:K11"/>
    <mergeCell ref="J16:L16"/>
    <mergeCell ref="A16:G16"/>
    <mergeCell ref="A2:H2"/>
    <mergeCell ref="A4:H4"/>
    <mergeCell ref="B6:C6"/>
    <mergeCell ref="J6:L6"/>
    <mergeCell ref="B7:C7"/>
    <mergeCell ref="J7:K7"/>
    <mergeCell ref="A3:H3"/>
    <mergeCell ref="J12:K12"/>
    <mergeCell ref="B13:C13"/>
  </mergeCells>
  <conditionalFormatting sqref="J16">
    <cfRule type="expression" priority="1" dxfId="0" stopIfTrue="1">
      <formula>IF($A$1="Unit Kearsipan (UK)",CELL("Protect"),"")</formula>
    </cfRule>
  </conditionalFormatting>
  <printOptions horizontalCentered="1"/>
  <pageMargins left="0.433070866141732" right="0.433070866141732" top="0.47244094488189" bottom="0.47244094488189" header="0.31496062992126" footer="0.31496062992126"/>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FF7C80"/>
  </sheetPr>
  <dimension ref="A1:U88"/>
  <sheetViews>
    <sheetView showGridLines="0" tabSelected="1" zoomScaleSheetLayoutView="100" zoomScalePageLayoutView="0" workbookViewId="0" topLeftCell="A1">
      <selection activeCell="A1" sqref="A1"/>
    </sheetView>
  </sheetViews>
  <sheetFormatPr defaultColWidth="11.421875" defaultRowHeight="12.75"/>
  <cols>
    <col min="1" max="1" width="3.28125" style="363" customWidth="1"/>
    <col min="2" max="2" width="1.7109375" style="363" customWidth="1"/>
    <col min="3" max="3" width="3.421875" style="363" customWidth="1"/>
    <col min="4" max="4" width="5.00390625" style="363" customWidth="1"/>
    <col min="5" max="5" width="8.28125" style="363" customWidth="1"/>
    <col min="6" max="6" width="3.28125" style="363" customWidth="1"/>
    <col min="7" max="7" width="25.8515625" style="363" customWidth="1"/>
    <col min="8" max="8" width="26.7109375" style="363" customWidth="1"/>
    <col min="9" max="9" width="4.8515625" style="363" customWidth="1"/>
    <col min="10" max="10" width="2.8515625" style="363" customWidth="1"/>
    <col min="11" max="11" width="2.00390625" style="363" customWidth="1"/>
    <col min="12" max="12" width="4.8515625" style="396" customWidth="1"/>
    <col min="13" max="14" width="1.421875" style="396" customWidth="1"/>
    <col min="15" max="15" width="4.8515625" style="396" customWidth="1"/>
    <col min="16" max="16" width="3.00390625" style="363" customWidth="1"/>
    <col min="17" max="17" width="2.421875" style="363" customWidth="1"/>
    <col min="18" max="18" width="8.7109375" style="113" customWidth="1"/>
    <col min="19" max="19" width="3.421875" style="113" customWidth="1"/>
    <col min="20" max="20" width="8.7109375" style="113" customWidth="1"/>
    <col min="21" max="16384" width="11.421875" style="363" customWidth="1"/>
  </cols>
  <sheetData>
    <row r="1" spans="1:16" ht="15.75">
      <c r="A1" s="116" t="s">
        <v>513</v>
      </c>
      <c r="B1" s="863" t="s">
        <v>711</v>
      </c>
      <c r="C1" s="863"/>
      <c r="D1" s="863"/>
      <c r="E1" s="863"/>
      <c r="F1" s="863"/>
      <c r="G1" s="863"/>
      <c r="H1" s="863"/>
      <c r="I1" s="863"/>
      <c r="J1" s="863"/>
      <c r="K1" s="863"/>
      <c r="L1" s="863"/>
      <c r="M1" s="863"/>
      <c r="N1" s="863"/>
      <c r="O1" s="863"/>
      <c r="P1" s="863"/>
    </row>
    <row r="2" spans="1:16" ht="15.75">
      <c r="A2" s="116"/>
      <c r="B2" s="116"/>
      <c r="C2" s="116"/>
      <c r="D2" s="116"/>
      <c r="E2" s="116"/>
      <c r="F2" s="116"/>
      <c r="G2" s="116"/>
      <c r="H2" s="116"/>
      <c r="I2" s="116"/>
      <c r="J2" s="116"/>
      <c r="K2" s="116"/>
      <c r="L2" s="115"/>
      <c r="M2" s="115"/>
      <c r="N2" s="115"/>
      <c r="O2" s="115"/>
      <c r="P2" s="116"/>
    </row>
    <row r="3" spans="1:16" ht="15.75">
      <c r="A3" s="116"/>
      <c r="B3" s="977" t="s">
        <v>514</v>
      </c>
      <c r="C3" s="978"/>
      <c r="D3" s="978"/>
      <c r="E3" s="978"/>
      <c r="F3" s="978"/>
      <c r="G3" s="978"/>
      <c r="H3" s="978"/>
      <c r="I3" s="978"/>
      <c r="J3" s="978"/>
      <c r="K3" s="978"/>
      <c r="L3" s="978"/>
      <c r="M3" s="978"/>
      <c r="N3" s="978"/>
      <c r="O3" s="978"/>
      <c r="P3" s="979"/>
    </row>
    <row r="4" spans="1:16" ht="15.75">
      <c r="A4" s="116"/>
      <c r="B4" s="980" t="s">
        <v>538</v>
      </c>
      <c r="C4" s="864"/>
      <c r="D4" s="864"/>
      <c r="E4" s="864"/>
      <c r="F4" s="864"/>
      <c r="G4" s="864"/>
      <c r="H4" s="864"/>
      <c r="I4" s="864"/>
      <c r="J4" s="864"/>
      <c r="K4" s="864"/>
      <c r="L4" s="864"/>
      <c r="M4" s="864"/>
      <c r="N4" s="864"/>
      <c r="O4" s="864"/>
      <c r="P4" s="981"/>
    </row>
    <row r="5" spans="1:16" ht="15.75">
      <c r="A5" s="116"/>
      <c r="B5" s="982" t="s">
        <v>707</v>
      </c>
      <c r="C5" s="983"/>
      <c r="D5" s="983"/>
      <c r="E5" s="983"/>
      <c r="F5" s="983"/>
      <c r="G5" s="983"/>
      <c r="H5" s="983"/>
      <c r="I5" s="983"/>
      <c r="J5" s="983"/>
      <c r="K5" s="983"/>
      <c r="L5" s="983"/>
      <c r="M5" s="983"/>
      <c r="N5" s="983"/>
      <c r="O5" s="983"/>
      <c r="P5" s="984"/>
    </row>
    <row r="6" spans="1:16" ht="15.75">
      <c r="A6" s="116"/>
      <c r="B6" s="251"/>
      <c r="C6" s="251"/>
      <c r="D6" s="251"/>
      <c r="E6" s="251"/>
      <c r="F6" s="251"/>
      <c r="G6" s="251"/>
      <c r="H6" s="251"/>
      <c r="I6" s="251"/>
      <c r="J6" s="251"/>
      <c r="K6" s="251"/>
      <c r="L6" s="251"/>
      <c r="M6" s="251"/>
      <c r="N6" s="251"/>
      <c r="O6" s="251"/>
      <c r="P6" s="251"/>
    </row>
    <row r="7" spans="1:16" ht="15.75">
      <c r="A7" s="116"/>
      <c r="B7" s="364"/>
      <c r="C7" s="115"/>
      <c r="D7" s="115"/>
      <c r="E7" s="115"/>
      <c r="F7" s="115"/>
      <c r="G7" s="115"/>
      <c r="H7" s="115"/>
      <c r="I7" s="115"/>
      <c r="J7" s="115"/>
      <c r="K7" s="115"/>
      <c r="L7" s="115"/>
      <c r="M7" s="115"/>
      <c r="N7" s="115"/>
      <c r="O7" s="115"/>
      <c r="P7" s="365"/>
    </row>
    <row r="8" spans="1:16" ht="15.75" customHeight="1">
      <c r="A8" s="116"/>
      <c r="B8" s="925" t="s">
        <v>19</v>
      </c>
      <c r="C8" s="863"/>
      <c r="D8" s="863"/>
      <c r="E8" s="863"/>
      <c r="F8" s="863"/>
      <c r="G8" s="863"/>
      <c r="H8" s="863"/>
      <c r="I8" s="863"/>
      <c r="J8" s="863"/>
      <c r="K8" s="863"/>
      <c r="L8" s="863"/>
      <c r="M8" s="863"/>
      <c r="N8" s="863"/>
      <c r="O8" s="863"/>
      <c r="P8" s="926"/>
    </row>
    <row r="9" spans="1:16" ht="15.75" customHeight="1">
      <c r="A9" s="116"/>
      <c r="B9" s="925" t="s">
        <v>98</v>
      </c>
      <c r="C9" s="863"/>
      <c r="D9" s="863"/>
      <c r="E9" s="863"/>
      <c r="F9" s="863"/>
      <c r="G9" s="863"/>
      <c r="H9" s="863"/>
      <c r="I9" s="863"/>
      <c r="J9" s="863"/>
      <c r="K9" s="863"/>
      <c r="L9" s="863"/>
      <c r="M9" s="863"/>
      <c r="N9" s="863"/>
      <c r="O9" s="863"/>
      <c r="P9" s="926"/>
    </row>
    <row r="10" spans="1:16" ht="16.5" thickBot="1">
      <c r="A10" s="116"/>
      <c r="B10" s="975"/>
      <c r="C10" s="976"/>
      <c r="D10" s="976"/>
      <c r="E10" s="976"/>
      <c r="F10" s="976"/>
      <c r="G10" s="976"/>
      <c r="H10" s="976"/>
      <c r="I10" s="976"/>
      <c r="J10" s="976"/>
      <c r="K10" s="976"/>
      <c r="L10" s="976"/>
      <c r="M10" s="976"/>
      <c r="N10" s="976"/>
      <c r="O10" s="366"/>
      <c r="P10" s="367"/>
    </row>
    <row r="11" spans="1:16" ht="10.5" customHeight="1" thickTop="1">
      <c r="A11" s="116"/>
      <c r="B11" s="159"/>
      <c r="C11" s="116"/>
      <c r="D11" s="116"/>
      <c r="E11" s="116"/>
      <c r="F11" s="116"/>
      <c r="G11" s="116"/>
      <c r="H11" s="116"/>
      <c r="I11" s="116"/>
      <c r="J11" s="116"/>
      <c r="K11" s="116"/>
      <c r="L11" s="115"/>
      <c r="M11" s="115"/>
      <c r="N11" s="115"/>
      <c r="O11" s="115"/>
      <c r="P11" s="161"/>
    </row>
    <row r="12" spans="1:16" ht="15.75">
      <c r="A12" s="116"/>
      <c r="B12" s="159"/>
      <c r="C12" s="116" t="s">
        <v>15</v>
      </c>
      <c r="D12" s="116"/>
      <c r="E12" s="116"/>
      <c r="F12" s="116"/>
      <c r="G12" s="793" t="s">
        <v>708</v>
      </c>
      <c r="H12" s="116"/>
      <c r="I12" s="116"/>
      <c r="J12" s="116"/>
      <c r="K12" s="116"/>
      <c r="L12" s="115"/>
      <c r="M12" s="115"/>
      <c r="N12" s="115"/>
      <c r="O12" s="115"/>
      <c r="P12" s="161"/>
    </row>
    <row r="13" spans="1:16" ht="10.5" customHeight="1">
      <c r="A13" s="116"/>
      <c r="B13" s="159"/>
      <c r="C13" s="116"/>
      <c r="D13" s="116"/>
      <c r="E13" s="116"/>
      <c r="F13" s="116"/>
      <c r="G13" s="793"/>
      <c r="H13" s="116"/>
      <c r="I13" s="116"/>
      <c r="J13" s="116"/>
      <c r="K13" s="116"/>
      <c r="L13" s="115"/>
      <c r="M13" s="115"/>
      <c r="N13" s="115"/>
      <c r="O13" s="115"/>
      <c r="P13" s="161"/>
    </row>
    <row r="14" spans="1:16" ht="15.75">
      <c r="A14" s="116"/>
      <c r="B14" s="159"/>
      <c r="C14" s="116" t="s">
        <v>200</v>
      </c>
      <c r="D14" s="116"/>
      <c r="E14" s="116"/>
      <c r="F14" s="116"/>
      <c r="G14" s="793" t="s">
        <v>708</v>
      </c>
      <c r="H14" s="116"/>
      <c r="I14" s="116"/>
      <c r="J14" s="116"/>
      <c r="K14" s="116"/>
      <c r="L14" s="115"/>
      <c r="M14" s="115"/>
      <c r="N14" s="115"/>
      <c r="O14" s="115"/>
      <c r="P14" s="161"/>
    </row>
    <row r="15" spans="1:16" ht="10.5" customHeight="1">
      <c r="A15" s="116"/>
      <c r="B15" s="159"/>
      <c r="C15" s="116"/>
      <c r="G15" s="794"/>
      <c r="L15" s="115"/>
      <c r="M15" s="115"/>
      <c r="N15" s="115"/>
      <c r="O15" s="115"/>
      <c r="P15" s="161"/>
    </row>
    <row r="16" spans="1:16" ht="15.75">
      <c r="A16" s="116"/>
      <c r="B16" s="159"/>
      <c r="C16" s="116" t="s">
        <v>17</v>
      </c>
      <c r="D16" s="116"/>
      <c r="E16" s="116"/>
      <c r="F16" s="116"/>
      <c r="G16" s="793" t="s">
        <v>708</v>
      </c>
      <c r="H16" s="116"/>
      <c r="I16" s="116"/>
      <c r="J16" s="116"/>
      <c r="K16" s="116"/>
      <c r="L16" s="115"/>
      <c r="M16" s="115"/>
      <c r="N16" s="115"/>
      <c r="O16" s="115"/>
      <c r="P16" s="161"/>
    </row>
    <row r="17" spans="1:16" ht="10.5" customHeight="1" thickBot="1">
      <c r="A17" s="116"/>
      <c r="B17" s="368"/>
      <c r="C17" s="369"/>
      <c r="D17" s="369"/>
      <c r="E17" s="369"/>
      <c r="F17" s="369"/>
      <c r="G17" s="369"/>
      <c r="H17" s="369"/>
      <c r="I17" s="369"/>
      <c r="J17" s="369"/>
      <c r="K17" s="369"/>
      <c r="L17" s="366"/>
      <c r="M17" s="366"/>
      <c r="N17" s="366"/>
      <c r="O17" s="366"/>
      <c r="P17" s="367"/>
    </row>
    <row r="18" spans="1:16" ht="16.5" thickTop="1">
      <c r="A18" s="116"/>
      <c r="B18" s="159"/>
      <c r="C18" s="116"/>
      <c r="D18" s="116"/>
      <c r="E18" s="116"/>
      <c r="F18" s="116"/>
      <c r="G18" s="116"/>
      <c r="H18" s="116"/>
      <c r="I18" s="116"/>
      <c r="J18" s="116"/>
      <c r="K18" s="116"/>
      <c r="L18" s="115"/>
      <c r="M18" s="115"/>
      <c r="N18" s="115"/>
      <c r="O18" s="115"/>
      <c r="P18" s="161"/>
    </row>
    <row r="19" spans="1:16" ht="15.75" customHeight="1">
      <c r="A19" s="116"/>
      <c r="B19" s="159"/>
      <c r="C19" s="850" t="s">
        <v>894</v>
      </c>
      <c r="D19" s="851"/>
      <c r="E19" s="851"/>
      <c r="F19" s="851"/>
      <c r="G19" s="851"/>
      <c r="H19" s="851"/>
      <c r="I19" s="851"/>
      <c r="J19" s="852"/>
      <c r="K19" s="116"/>
      <c r="L19" s="703"/>
      <c r="M19" s="115"/>
      <c r="N19" s="115"/>
      <c r="O19" s="115"/>
      <c r="P19" s="161"/>
    </row>
    <row r="20" spans="1:16" ht="33.75" customHeight="1">
      <c r="A20" s="116"/>
      <c r="B20" s="159"/>
      <c r="C20" s="853"/>
      <c r="D20" s="854"/>
      <c r="E20" s="854"/>
      <c r="F20" s="854"/>
      <c r="G20" s="854"/>
      <c r="H20" s="854"/>
      <c r="I20" s="854"/>
      <c r="J20" s="855"/>
      <c r="K20" s="116"/>
      <c r="L20" s="115"/>
      <c r="M20" s="115"/>
      <c r="N20" s="115"/>
      <c r="O20" s="115"/>
      <c r="P20" s="161"/>
    </row>
    <row r="21" spans="1:16" ht="15.75">
      <c r="A21" s="116"/>
      <c r="B21" s="159"/>
      <c r="C21" s="856"/>
      <c r="D21" s="857"/>
      <c r="E21" s="857"/>
      <c r="F21" s="857"/>
      <c r="G21" s="857"/>
      <c r="H21" s="857"/>
      <c r="I21" s="857"/>
      <c r="J21" s="858"/>
      <c r="K21" s="116"/>
      <c r="L21" s="115"/>
      <c r="M21" s="115"/>
      <c r="N21" s="115"/>
      <c r="O21" s="115"/>
      <c r="P21" s="161"/>
    </row>
    <row r="22" spans="1:16" ht="9.75" customHeight="1">
      <c r="A22" s="116"/>
      <c r="B22" s="159"/>
      <c r="C22" s="116"/>
      <c r="D22" s="116"/>
      <c r="E22" s="116"/>
      <c r="F22" s="116"/>
      <c r="G22" s="116"/>
      <c r="H22" s="116"/>
      <c r="I22" s="116"/>
      <c r="J22" s="116"/>
      <c r="K22" s="116"/>
      <c r="L22" s="115"/>
      <c r="M22" s="115"/>
      <c r="N22" s="115"/>
      <c r="O22" s="115"/>
      <c r="P22" s="161"/>
    </row>
    <row r="23" spans="1:20" ht="15" customHeight="1">
      <c r="A23" s="116"/>
      <c r="B23" s="370"/>
      <c r="C23" s="116"/>
      <c r="D23" s="371"/>
      <c r="E23" s="116"/>
      <c r="F23" s="116"/>
      <c r="G23" s="116"/>
      <c r="H23" s="116"/>
      <c r="I23" s="116"/>
      <c r="J23" s="116"/>
      <c r="K23" s="116"/>
      <c r="L23" s="115" t="s">
        <v>2</v>
      </c>
      <c r="M23" s="115"/>
      <c r="N23" s="115"/>
      <c r="O23" s="115" t="s">
        <v>22</v>
      </c>
      <c r="P23" s="161"/>
      <c r="R23" s="113" t="s">
        <v>516</v>
      </c>
      <c r="T23" s="113" t="s">
        <v>220</v>
      </c>
    </row>
    <row r="24" spans="1:16" ht="15.75">
      <c r="A24" s="116"/>
      <c r="B24" s="159"/>
      <c r="C24" s="116"/>
      <c r="D24" s="116"/>
      <c r="E24" s="116"/>
      <c r="F24" s="116"/>
      <c r="G24" s="116"/>
      <c r="H24" s="116"/>
      <c r="I24" s="116"/>
      <c r="J24" s="116"/>
      <c r="K24" s="116"/>
      <c r="L24" s="115" t="s">
        <v>0</v>
      </c>
      <c r="M24" s="115"/>
      <c r="N24" s="115"/>
      <c r="O24" s="115" t="s">
        <v>23</v>
      </c>
      <c r="P24" s="161"/>
    </row>
    <row r="25" spans="1:16" ht="15" customHeight="1">
      <c r="A25" s="116"/>
      <c r="B25" s="159"/>
      <c r="C25" s="116" t="s">
        <v>169</v>
      </c>
      <c r="D25" s="116" t="s">
        <v>100</v>
      </c>
      <c r="E25" s="116"/>
      <c r="F25" s="116"/>
      <c r="G25" s="116"/>
      <c r="H25" s="116"/>
      <c r="I25" s="116"/>
      <c r="J25" s="116"/>
      <c r="K25" s="116"/>
      <c r="L25" s="115"/>
      <c r="M25" s="115"/>
      <c r="N25" s="115"/>
      <c r="O25" s="115"/>
      <c r="P25" s="161"/>
    </row>
    <row r="26" spans="1:16" ht="9.75" customHeight="1">
      <c r="A26" s="116"/>
      <c r="B26" s="159"/>
      <c r="C26" s="116"/>
      <c r="D26" s="116"/>
      <c r="E26" s="116"/>
      <c r="F26" s="116"/>
      <c r="G26" s="116"/>
      <c r="H26" s="116"/>
      <c r="I26" s="116"/>
      <c r="J26" s="116"/>
      <c r="K26" s="116"/>
      <c r="L26" s="115"/>
      <c r="M26" s="115"/>
      <c r="N26" s="115"/>
      <c r="O26" s="115"/>
      <c r="P26" s="161"/>
    </row>
    <row r="27" spans="1:16" ht="18" customHeight="1">
      <c r="A27" s="116"/>
      <c r="B27" s="159"/>
      <c r="C27" s="116"/>
      <c r="D27" s="991" t="s">
        <v>911</v>
      </c>
      <c r="E27" s="992"/>
      <c r="F27" s="992"/>
      <c r="G27" s="992"/>
      <c r="H27" s="992"/>
      <c r="I27" s="992"/>
      <c r="J27" s="993"/>
      <c r="K27" s="116"/>
      <c r="L27" s="115"/>
      <c r="M27" s="115"/>
      <c r="N27" s="115"/>
      <c r="O27" s="115"/>
      <c r="P27" s="161"/>
    </row>
    <row r="28" spans="1:16" ht="14.25" customHeight="1">
      <c r="A28" s="116"/>
      <c r="B28" s="159"/>
      <c r="C28" s="116"/>
      <c r="D28" s="994"/>
      <c r="E28" s="995"/>
      <c r="F28" s="995"/>
      <c r="G28" s="995"/>
      <c r="H28" s="995"/>
      <c r="I28" s="995"/>
      <c r="J28" s="996"/>
      <c r="K28" s="116"/>
      <c r="L28" s="115"/>
      <c r="M28" s="115"/>
      <c r="N28" s="115"/>
      <c r="O28" s="115"/>
      <c r="P28" s="161"/>
    </row>
    <row r="29" spans="1:16" ht="10.5" customHeight="1">
      <c r="A29" s="116"/>
      <c r="B29" s="159"/>
      <c r="C29" s="116"/>
      <c r="D29" s="372"/>
      <c r="E29" s="372"/>
      <c r="F29" s="372"/>
      <c r="G29" s="372"/>
      <c r="H29" s="372"/>
      <c r="I29" s="372"/>
      <c r="J29" s="372"/>
      <c r="K29" s="116"/>
      <c r="L29" s="115"/>
      <c r="M29" s="115"/>
      <c r="N29" s="115"/>
      <c r="O29" s="115"/>
      <c r="P29" s="161"/>
    </row>
    <row r="30" spans="1:20" ht="15" customHeight="1">
      <c r="A30" s="116"/>
      <c r="B30" s="159"/>
      <c r="C30" s="116"/>
      <c r="D30" s="371" t="s">
        <v>8</v>
      </c>
      <c r="E30" s="116" t="s">
        <v>208</v>
      </c>
      <c r="F30" s="116"/>
      <c r="G30" s="116"/>
      <c r="H30" s="116"/>
      <c r="I30" s="116"/>
      <c r="J30" s="116"/>
      <c r="K30" s="116"/>
      <c r="L30" s="703"/>
      <c r="M30" s="742"/>
      <c r="N30" s="704"/>
      <c r="O30" s="703"/>
      <c r="P30" s="125"/>
      <c r="Q30" s="373"/>
      <c r="R30" s="135">
        <v>100</v>
      </c>
      <c r="T30" s="374">
        <f>IF(L30&lt;&gt;"",100,0)</f>
        <v>0</v>
      </c>
    </row>
    <row r="31" spans="1:21" ht="30.75" customHeight="1">
      <c r="A31" s="116"/>
      <c r="B31" s="159"/>
      <c r="C31" s="116"/>
      <c r="D31" s="371"/>
      <c r="E31" s="997" t="s">
        <v>913</v>
      </c>
      <c r="F31" s="998"/>
      <c r="G31" s="998"/>
      <c r="H31" s="998"/>
      <c r="I31" s="998"/>
      <c r="J31" s="999"/>
      <c r="K31" s="375"/>
      <c r="L31" s="704"/>
      <c r="M31" s="704"/>
      <c r="N31" s="704"/>
      <c r="O31" s="704"/>
      <c r="P31" s="161"/>
      <c r="U31" s="363" t="s">
        <v>149</v>
      </c>
    </row>
    <row r="32" spans="1:16" ht="9.75" customHeight="1">
      <c r="A32" s="116"/>
      <c r="B32" s="159"/>
      <c r="C32" s="116"/>
      <c r="D32" s="116"/>
      <c r="E32" s="116"/>
      <c r="F32" s="116"/>
      <c r="G32" s="116"/>
      <c r="H32" s="116" t="s">
        <v>544</v>
      </c>
      <c r="I32" s="116"/>
      <c r="J32" s="116"/>
      <c r="K32" s="116"/>
      <c r="L32" s="704"/>
      <c r="M32" s="704"/>
      <c r="N32" s="704"/>
      <c r="O32" s="704"/>
      <c r="P32" s="161"/>
    </row>
    <row r="33" spans="1:16" ht="15" customHeight="1">
      <c r="A33" s="116"/>
      <c r="B33" s="159"/>
      <c r="C33" s="116"/>
      <c r="D33" s="371"/>
      <c r="E33" s="371" t="s">
        <v>157</v>
      </c>
      <c r="F33" s="371"/>
      <c r="G33" s="116"/>
      <c r="H33" s="116"/>
      <c r="I33" s="757"/>
      <c r="J33" s="116"/>
      <c r="K33" s="116"/>
      <c r="L33" s="704"/>
      <c r="M33" s="704"/>
      <c r="N33" s="704"/>
      <c r="O33" s="704"/>
      <c r="P33" s="161"/>
    </row>
    <row r="34" spans="1:16" ht="9.75" customHeight="1">
      <c r="A34" s="116"/>
      <c r="B34" s="159"/>
      <c r="C34" s="116"/>
      <c r="D34" s="116"/>
      <c r="E34" s="223"/>
      <c r="F34" s="223"/>
      <c r="G34" s="116"/>
      <c r="H34" s="116"/>
      <c r="I34" s="704"/>
      <c r="J34" s="116"/>
      <c r="K34" s="116"/>
      <c r="L34" s="704"/>
      <c r="M34" s="704"/>
      <c r="N34" s="704"/>
      <c r="O34" s="704"/>
      <c r="P34" s="161"/>
    </row>
    <row r="35" spans="1:16" ht="15" customHeight="1">
      <c r="A35" s="116"/>
      <c r="B35" s="159"/>
      <c r="C35" s="116"/>
      <c r="D35" s="371"/>
      <c r="E35" s="371" t="s">
        <v>158</v>
      </c>
      <c r="F35" s="371"/>
      <c r="G35" s="116"/>
      <c r="H35" s="116"/>
      <c r="I35" s="757"/>
      <c r="J35" s="116"/>
      <c r="K35" s="116"/>
      <c r="L35" s="704"/>
      <c r="M35" s="704"/>
      <c r="N35" s="704"/>
      <c r="O35" s="704"/>
      <c r="P35" s="161"/>
    </row>
    <row r="36" spans="1:16" ht="9.75" customHeight="1">
      <c r="A36" s="116"/>
      <c r="B36" s="159"/>
      <c r="C36" s="116"/>
      <c r="D36" s="116"/>
      <c r="E36" s="223"/>
      <c r="F36" s="223"/>
      <c r="G36" s="116"/>
      <c r="H36" s="116"/>
      <c r="I36" s="704"/>
      <c r="J36" s="116"/>
      <c r="K36" s="116"/>
      <c r="L36" s="704"/>
      <c r="M36" s="704"/>
      <c r="N36" s="704"/>
      <c r="O36" s="704"/>
      <c r="P36" s="161"/>
    </row>
    <row r="37" spans="1:16" ht="15" customHeight="1">
      <c r="A37" s="116"/>
      <c r="B37" s="159"/>
      <c r="C37" s="116"/>
      <c r="D37" s="371"/>
      <c r="E37" s="371" t="s">
        <v>159</v>
      </c>
      <c r="F37" s="371"/>
      <c r="G37" s="116"/>
      <c r="H37" s="116"/>
      <c r="I37" s="757"/>
      <c r="J37" s="116"/>
      <c r="K37" s="116"/>
      <c r="L37" s="704"/>
      <c r="M37" s="704"/>
      <c r="N37" s="704"/>
      <c r="O37" s="704"/>
      <c r="P37" s="161"/>
    </row>
    <row r="38" spans="1:16" ht="9.75" customHeight="1">
      <c r="A38" s="116"/>
      <c r="B38" s="159"/>
      <c r="C38" s="116"/>
      <c r="D38" s="116"/>
      <c r="E38" s="223"/>
      <c r="F38" s="223"/>
      <c r="G38" s="116"/>
      <c r="H38" s="116"/>
      <c r="I38" s="704"/>
      <c r="J38" s="116"/>
      <c r="K38" s="116"/>
      <c r="L38" s="704"/>
      <c r="M38" s="704"/>
      <c r="N38" s="704"/>
      <c r="O38" s="704"/>
      <c r="P38" s="161"/>
    </row>
    <row r="39" spans="1:16" ht="15" customHeight="1">
      <c r="A39" s="116"/>
      <c r="B39" s="159"/>
      <c r="C39" s="116"/>
      <c r="D39" s="371"/>
      <c r="E39" s="371" t="s">
        <v>160</v>
      </c>
      <c r="F39" s="371"/>
      <c r="G39" s="116"/>
      <c r="H39" s="116"/>
      <c r="I39" s="757"/>
      <c r="J39" s="116"/>
      <c r="K39" s="116"/>
      <c r="L39" s="704"/>
      <c r="M39" s="704"/>
      <c r="N39" s="704"/>
      <c r="O39" s="704"/>
      <c r="P39" s="161"/>
    </row>
    <row r="40" spans="1:16" ht="10.5" customHeight="1">
      <c r="A40" s="116"/>
      <c r="B40" s="159"/>
      <c r="C40" s="116"/>
      <c r="D40" s="116"/>
      <c r="E40" s="116"/>
      <c r="F40" s="116"/>
      <c r="G40" s="116"/>
      <c r="H40" s="116"/>
      <c r="I40" s="116"/>
      <c r="J40" s="116"/>
      <c r="K40" s="116"/>
      <c r="L40" s="704"/>
      <c r="M40" s="704"/>
      <c r="N40" s="704"/>
      <c r="O40" s="704"/>
      <c r="P40" s="161"/>
    </row>
    <row r="41" spans="1:20" ht="15" customHeight="1">
      <c r="A41" s="116"/>
      <c r="B41" s="159"/>
      <c r="C41" s="116"/>
      <c r="D41" s="371" t="s">
        <v>9</v>
      </c>
      <c r="E41" s="116" t="s">
        <v>162</v>
      </c>
      <c r="F41" s="116"/>
      <c r="G41" s="116"/>
      <c r="H41" s="116"/>
      <c r="I41" s="116"/>
      <c r="J41" s="116"/>
      <c r="K41" s="116"/>
      <c r="L41" s="703"/>
      <c r="M41" s="742"/>
      <c r="N41" s="704"/>
      <c r="O41" s="703"/>
      <c r="P41" s="125"/>
      <c r="Q41" s="373"/>
      <c r="R41" s="135">
        <v>100</v>
      </c>
      <c r="T41" s="374">
        <f>IF(L41&lt;&gt;"",100,0)</f>
        <v>0</v>
      </c>
    </row>
    <row r="42" spans="1:16" ht="10.5" customHeight="1">
      <c r="A42" s="116"/>
      <c r="B42" s="159"/>
      <c r="C42" s="116"/>
      <c r="D42" s="116"/>
      <c r="E42" s="116"/>
      <c r="F42" s="116"/>
      <c r="G42" s="116"/>
      <c r="H42" s="116"/>
      <c r="I42" s="116"/>
      <c r="J42" s="116"/>
      <c r="K42" s="116"/>
      <c r="L42" s="704"/>
      <c r="M42" s="704"/>
      <c r="N42" s="704"/>
      <c r="O42" s="704"/>
      <c r="P42" s="161"/>
    </row>
    <row r="43" spans="1:20" s="377" customFormat="1" ht="15" customHeight="1">
      <c r="A43" s="160"/>
      <c r="B43" s="159"/>
      <c r="C43" s="160"/>
      <c r="D43" s="376" t="s">
        <v>10</v>
      </c>
      <c r="E43" s="160" t="s">
        <v>164</v>
      </c>
      <c r="F43" s="160"/>
      <c r="G43" s="160"/>
      <c r="H43" s="160"/>
      <c r="I43" s="160"/>
      <c r="J43" s="160"/>
      <c r="K43" s="160"/>
      <c r="L43" s="703"/>
      <c r="M43" s="742"/>
      <c r="N43" s="743"/>
      <c r="O43" s="703"/>
      <c r="P43" s="125"/>
      <c r="Q43" s="373"/>
      <c r="R43" s="135">
        <v>100</v>
      </c>
      <c r="S43" s="113"/>
      <c r="T43" s="374">
        <f>IF(L43&lt;&gt;"",100,0)</f>
        <v>0</v>
      </c>
    </row>
    <row r="44" spans="1:20" s="377" customFormat="1" ht="9.75" customHeight="1">
      <c r="A44" s="160"/>
      <c r="B44" s="159"/>
      <c r="C44" s="160"/>
      <c r="D44" s="160"/>
      <c r="E44" s="160"/>
      <c r="F44" s="160"/>
      <c r="G44" s="160"/>
      <c r="H44" s="160"/>
      <c r="I44" s="160"/>
      <c r="J44" s="160"/>
      <c r="K44" s="160"/>
      <c r="L44" s="743"/>
      <c r="M44" s="743"/>
      <c r="N44" s="743"/>
      <c r="O44" s="743"/>
      <c r="P44" s="161"/>
      <c r="R44" s="378"/>
      <c r="S44" s="378"/>
      <c r="T44" s="378"/>
    </row>
    <row r="45" spans="1:16" ht="15" customHeight="1">
      <c r="A45" s="116"/>
      <c r="B45" s="159"/>
      <c r="C45" s="160" t="s">
        <v>14</v>
      </c>
      <c r="D45" s="160" t="s">
        <v>168</v>
      </c>
      <c r="E45" s="160"/>
      <c r="F45" s="160"/>
      <c r="G45" s="160"/>
      <c r="H45" s="160"/>
      <c r="I45" s="160"/>
      <c r="J45" s="160"/>
      <c r="K45" s="160"/>
      <c r="L45" s="743"/>
      <c r="M45" s="743"/>
      <c r="N45" s="743"/>
      <c r="O45" s="743"/>
      <c r="P45" s="161"/>
    </row>
    <row r="46" spans="1:16" ht="10.5" customHeight="1">
      <c r="A46" s="116"/>
      <c r="B46" s="159"/>
      <c r="C46" s="160"/>
      <c r="D46" s="160"/>
      <c r="E46" s="160"/>
      <c r="F46" s="160"/>
      <c r="G46" s="160"/>
      <c r="H46" s="160"/>
      <c r="I46" s="160"/>
      <c r="J46" s="160"/>
      <c r="K46" s="160"/>
      <c r="L46" s="743"/>
      <c r="M46" s="743"/>
      <c r="N46" s="743"/>
      <c r="O46" s="743"/>
      <c r="P46" s="161"/>
    </row>
    <row r="47" spans="1:16" ht="18" customHeight="1">
      <c r="A47" s="116"/>
      <c r="B47" s="159"/>
      <c r="C47" s="160"/>
      <c r="D47" s="991" t="s">
        <v>912</v>
      </c>
      <c r="E47" s="992"/>
      <c r="F47" s="992"/>
      <c r="G47" s="992"/>
      <c r="H47" s="992"/>
      <c r="I47" s="992"/>
      <c r="J47" s="993"/>
      <c r="K47" s="160"/>
      <c r="L47" s="743"/>
      <c r="M47" s="743"/>
      <c r="N47" s="743"/>
      <c r="O47" s="743"/>
      <c r="P47" s="161"/>
    </row>
    <row r="48" spans="1:16" ht="13.5" customHeight="1">
      <c r="A48" s="116"/>
      <c r="B48" s="159"/>
      <c r="C48" s="160"/>
      <c r="D48" s="994"/>
      <c r="E48" s="995"/>
      <c r="F48" s="995"/>
      <c r="G48" s="995"/>
      <c r="H48" s="995"/>
      <c r="I48" s="995"/>
      <c r="J48" s="996"/>
      <c r="K48" s="160"/>
      <c r="L48" s="743"/>
      <c r="M48" s="743"/>
      <c r="N48" s="743"/>
      <c r="O48" s="743"/>
      <c r="P48" s="161"/>
    </row>
    <row r="49" spans="1:16" ht="10.5" customHeight="1">
      <c r="A49" s="116"/>
      <c r="B49" s="159"/>
      <c r="C49" s="160"/>
      <c r="D49" s="160"/>
      <c r="E49" s="160"/>
      <c r="F49" s="160"/>
      <c r="G49" s="160"/>
      <c r="H49" s="160"/>
      <c r="I49" s="160"/>
      <c r="J49" s="160"/>
      <c r="K49" s="160"/>
      <c r="L49" s="743"/>
      <c r="M49" s="743"/>
      <c r="N49" s="743"/>
      <c r="O49" s="743"/>
      <c r="P49" s="161"/>
    </row>
    <row r="50" spans="1:20" ht="15" customHeight="1">
      <c r="A50" s="116"/>
      <c r="B50" s="159"/>
      <c r="C50" s="160"/>
      <c r="D50" s="250" t="s">
        <v>209</v>
      </c>
      <c r="E50" s="879" t="s">
        <v>210</v>
      </c>
      <c r="F50" s="879"/>
      <c r="G50" s="879"/>
      <c r="H50" s="879"/>
      <c r="I50" s="879"/>
      <c r="J50" s="879"/>
      <c r="K50" s="287"/>
      <c r="L50" s="703"/>
      <c r="M50" s="742"/>
      <c r="N50" s="704"/>
      <c r="O50" s="703"/>
      <c r="P50" s="125"/>
      <c r="Q50" s="373"/>
      <c r="R50" s="135">
        <v>100</v>
      </c>
      <c r="T50" s="374">
        <f>IF(L50&lt;&gt;"",100,0)</f>
        <v>0</v>
      </c>
    </row>
    <row r="51" spans="1:16" ht="42.75" customHeight="1">
      <c r="A51" s="116"/>
      <c r="B51" s="159"/>
      <c r="C51" s="160"/>
      <c r="D51" s="250"/>
      <c r="E51" s="879"/>
      <c r="F51" s="879"/>
      <c r="G51" s="879"/>
      <c r="H51" s="879"/>
      <c r="I51" s="879"/>
      <c r="J51" s="879"/>
      <c r="K51" s="287"/>
      <c r="L51" s="743"/>
      <c r="M51" s="743"/>
      <c r="N51" s="743"/>
      <c r="O51" s="743"/>
      <c r="P51" s="161"/>
    </row>
    <row r="52" spans="1:16" ht="10.5" customHeight="1">
      <c r="A52" s="116"/>
      <c r="B52" s="159"/>
      <c r="C52" s="160"/>
      <c r="D52" s="160"/>
      <c r="E52" s="160"/>
      <c r="F52" s="160"/>
      <c r="G52" s="160"/>
      <c r="H52" s="160"/>
      <c r="I52" s="160"/>
      <c r="J52" s="160"/>
      <c r="K52" s="160"/>
      <c r="L52" s="743"/>
      <c r="M52" s="743"/>
      <c r="N52" s="743"/>
      <c r="O52" s="743"/>
      <c r="P52" s="161"/>
    </row>
    <row r="53" spans="1:20" ht="15.75" customHeight="1">
      <c r="A53" s="116"/>
      <c r="B53" s="159"/>
      <c r="C53" s="160"/>
      <c r="D53" s="250" t="s">
        <v>6</v>
      </c>
      <c r="E53" s="879" t="s">
        <v>211</v>
      </c>
      <c r="F53" s="879"/>
      <c r="G53" s="879"/>
      <c r="H53" s="879"/>
      <c r="I53" s="879"/>
      <c r="J53" s="879"/>
      <c r="K53" s="287"/>
      <c r="L53" s="703"/>
      <c r="M53" s="742"/>
      <c r="N53" s="743"/>
      <c r="O53" s="703"/>
      <c r="P53" s="125"/>
      <c r="Q53" s="373"/>
      <c r="R53" s="135">
        <v>100</v>
      </c>
      <c r="T53" s="374">
        <f>IF(L53&lt;&gt;"",100,0)</f>
        <v>0</v>
      </c>
    </row>
    <row r="54" spans="1:20" s="377" customFormat="1" ht="10.5" customHeight="1">
      <c r="A54" s="160"/>
      <c r="B54" s="379"/>
      <c r="C54" s="380"/>
      <c r="D54" s="300"/>
      <c r="E54" s="213"/>
      <c r="F54" s="213"/>
      <c r="G54" s="213"/>
      <c r="H54" s="213"/>
      <c r="I54" s="213"/>
      <c r="J54" s="213"/>
      <c r="K54" s="213"/>
      <c r="L54" s="749"/>
      <c r="M54" s="749"/>
      <c r="N54" s="749"/>
      <c r="O54" s="749"/>
      <c r="P54" s="172"/>
      <c r="R54" s="139"/>
      <c r="S54" s="378"/>
      <c r="T54" s="139"/>
    </row>
    <row r="55" spans="1:16" ht="10.5" customHeight="1">
      <c r="A55" s="116"/>
      <c r="B55" s="382"/>
      <c r="C55" s="383"/>
      <c r="D55" s="383"/>
      <c r="E55" s="383"/>
      <c r="F55" s="383"/>
      <c r="G55" s="383"/>
      <c r="H55" s="383"/>
      <c r="I55" s="383"/>
      <c r="J55" s="383"/>
      <c r="K55" s="383"/>
      <c r="L55" s="750"/>
      <c r="M55" s="750"/>
      <c r="N55" s="750"/>
      <c r="O55" s="750"/>
      <c r="P55" s="384"/>
    </row>
    <row r="56" spans="1:16" ht="15" customHeight="1">
      <c r="A56" s="116"/>
      <c r="B56" s="159"/>
      <c r="C56" s="160"/>
      <c r="D56" s="250" t="s">
        <v>7</v>
      </c>
      <c r="E56" s="879" t="s">
        <v>212</v>
      </c>
      <c r="F56" s="879"/>
      <c r="G56" s="879"/>
      <c r="H56" s="879"/>
      <c r="I56" s="879"/>
      <c r="J56" s="879"/>
      <c r="K56" s="287"/>
      <c r="L56" s="743"/>
      <c r="M56" s="743"/>
      <c r="N56" s="743"/>
      <c r="O56" s="743"/>
      <c r="P56" s="161"/>
    </row>
    <row r="57" spans="1:16" ht="17.25" customHeight="1">
      <c r="A57" s="116"/>
      <c r="B57" s="159"/>
      <c r="C57" s="160"/>
      <c r="D57" s="376"/>
      <c r="E57" s="879"/>
      <c r="F57" s="879"/>
      <c r="G57" s="879"/>
      <c r="H57" s="879"/>
      <c r="I57" s="879"/>
      <c r="J57" s="879"/>
      <c r="K57" s="287"/>
      <c r="L57" s="743"/>
      <c r="M57" s="743"/>
      <c r="N57" s="743"/>
      <c r="O57" s="743"/>
      <c r="P57" s="161"/>
    </row>
    <row r="58" spans="1:16" ht="9.75" customHeight="1">
      <c r="A58" s="116"/>
      <c r="B58" s="159"/>
      <c r="C58" s="160"/>
      <c r="D58" s="160"/>
      <c r="E58" s="160"/>
      <c r="F58" s="160"/>
      <c r="G58" s="160"/>
      <c r="H58" s="160"/>
      <c r="I58" s="160"/>
      <c r="J58" s="160"/>
      <c r="K58" s="160"/>
      <c r="L58" s="743"/>
      <c r="M58" s="743"/>
      <c r="N58" s="743"/>
      <c r="O58" s="743"/>
      <c r="P58" s="161"/>
    </row>
    <row r="59" spans="1:20" ht="15" customHeight="1">
      <c r="A59" s="116"/>
      <c r="B59" s="159"/>
      <c r="C59" s="160"/>
      <c r="D59" s="376"/>
      <c r="E59" s="160" t="s">
        <v>213</v>
      </c>
      <c r="F59" s="160" t="s">
        <v>214</v>
      </c>
      <c r="G59" s="160"/>
      <c r="H59" s="160"/>
      <c r="I59" s="160"/>
      <c r="J59" s="160"/>
      <c r="K59" s="160"/>
      <c r="L59" s="703"/>
      <c r="M59" s="742"/>
      <c r="N59" s="704"/>
      <c r="O59" s="703"/>
      <c r="P59" s="125"/>
      <c r="Q59" s="373"/>
      <c r="R59" s="135">
        <v>100</v>
      </c>
      <c r="T59" s="374">
        <f>IF(L59&lt;&gt;"",100,0)</f>
        <v>0</v>
      </c>
    </row>
    <row r="60" spans="1:21" ht="15" customHeight="1">
      <c r="A60" s="116"/>
      <c r="B60" s="159"/>
      <c r="C60" s="160"/>
      <c r="D60" s="376"/>
      <c r="E60" s="160"/>
      <c r="F60" s="985" t="s">
        <v>914</v>
      </c>
      <c r="G60" s="986"/>
      <c r="H60" s="987"/>
      <c r="I60" s="385"/>
      <c r="J60" s="385"/>
      <c r="K60" s="386"/>
      <c r="L60" s="743"/>
      <c r="M60" s="743"/>
      <c r="N60" s="743"/>
      <c r="O60" s="743"/>
      <c r="P60" s="161"/>
      <c r="U60" s="363" t="s">
        <v>149</v>
      </c>
    </row>
    <row r="61" spans="1:16" ht="15.75">
      <c r="A61" s="116"/>
      <c r="B61" s="159"/>
      <c r="C61" s="160"/>
      <c r="D61" s="376"/>
      <c r="E61" s="160"/>
      <c r="F61" s="988"/>
      <c r="G61" s="989"/>
      <c r="H61" s="990"/>
      <c r="I61" s="385"/>
      <c r="J61" s="385"/>
      <c r="K61" s="386"/>
      <c r="L61" s="743"/>
      <c r="M61" s="743"/>
      <c r="N61" s="743"/>
      <c r="O61" s="743"/>
      <c r="P61" s="161"/>
    </row>
    <row r="62" spans="1:16" ht="9.75" customHeight="1">
      <c r="A62" s="116"/>
      <c r="B62" s="159"/>
      <c r="C62" s="160"/>
      <c r="D62" s="160"/>
      <c r="E62" s="160"/>
      <c r="F62" s="160"/>
      <c r="G62" s="160"/>
      <c r="H62" s="160"/>
      <c r="I62" s="160"/>
      <c r="J62" s="160"/>
      <c r="K62" s="160"/>
      <c r="L62" s="743"/>
      <c r="M62" s="743"/>
      <c r="N62" s="743"/>
      <c r="O62" s="743"/>
      <c r="P62" s="161"/>
    </row>
    <row r="63" spans="1:16" ht="15" customHeight="1">
      <c r="A63" s="116"/>
      <c r="B63" s="159"/>
      <c r="C63" s="160"/>
      <c r="D63" s="376"/>
      <c r="E63" s="160"/>
      <c r="F63" s="376" t="s">
        <v>157</v>
      </c>
      <c r="G63" s="376"/>
      <c r="H63" s="376"/>
      <c r="I63" s="757"/>
      <c r="J63" s="376"/>
      <c r="K63" s="376"/>
      <c r="L63" s="743"/>
      <c r="M63" s="743"/>
      <c r="N63" s="743"/>
      <c r="O63" s="743"/>
      <c r="P63" s="161"/>
    </row>
    <row r="64" spans="1:16" ht="9.75" customHeight="1">
      <c r="A64" s="116"/>
      <c r="B64" s="159"/>
      <c r="C64" s="160"/>
      <c r="D64" s="160"/>
      <c r="E64" s="160"/>
      <c r="F64" s="160"/>
      <c r="G64" s="160"/>
      <c r="H64" s="160"/>
      <c r="I64" s="743"/>
      <c r="J64" s="160"/>
      <c r="K64" s="160"/>
      <c r="L64" s="743"/>
      <c r="M64" s="743"/>
      <c r="N64" s="743"/>
      <c r="O64" s="743"/>
      <c r="P64" s="161"/>
    </row>
    <row r="65" spans="1:16" ht="15" customHeight="1">
      <c r="A65" s="116"/>
      <c r="B65" s="159"/>
      <c r="C65" s="160"/>
      <c r="D65" s="376"/>
      <c r="E65" s="160"/>
      <c r="F65" s="376" t="s">
        <v>158</v>
      </c>
      <c r="G65" s="376"/>
      <c r="H65" s="376"/>
      <c r="I65" s="757"/>
      <c r="J65" s="376"/>
      <c r="K65" s="376"/>
      <c r="L65" s="743"/>
      <c r="M65" s="743"/>
      <c r="N65" s="743"/>
      <c r="O65" s="743"/>
      <c r="P65" s="161"/>
    </row>
    <row r="66" spans="1:16" ht="9.75" customHeight="1">
      <c r="A66" s="116"/>
      <c r="B66" s="159"/>
      <c r="C66" s="160"/>
      <c r="D66" s="160"/>
      <c r="E66" s="160"/>
      <c r="F66" s="160"/>
      <c r="G66" s="160"/>
      <c r="H66" s="160"/>
      <c r="I66" s="743"/>
      <c r="J66" s="160"/>
      <c r="K66" s="160"/>
      <c r="L66" s="743"/>
      <c r="M66" s="743"/>
      <c r="N66" s="743"/>
      <c r="O66" s="743"/>
      <c r="P66" s="161"/>
    </row>
    <row r="67" spans="1:16" ht="15" customHeight="1">
      <c r="A67" s="116"/>
      <c r="B67" s="159"/>
      <c r="C67" s="160"/>
      <c r="D67" s="376"/>
      <c r="E67" s="160"/>
      <c r="F67" s="376" t="s">
        <v>215</v>
      </c>
      <c r="G67" s="376"/>
      <c r="H67" s="376"/>
      <c r="I67" s="757"/>
      <c r="J67" s="376"/>
      <c r="K67" s="376"/>
      <c r="L67" s="743"/>
      <c r="M67" s="743"/>
      <c r="N67" s="743"/>
      <c r="O67" s="743"/>
      <c r="P67" s="161"/>
    </row>
    <row r="68" spans="1:16" ht="9.75" customHeight="1">
      <c r="A68" s="116"/>
      <c r="B68" s="159"/>
      <c r="C68" s="160"/>
      <c r="D68" s="160"/>
      <c r="E68" s="160"/>
      <c r="F68" s="160"/>
      <c r="G68" s="160"/>
      <c r="H68" s="160"/>
      <c r="I68" s="743"/>
      <c r="J68" s="160"/>
      <c r="K68" s="160"/>
      <c r="L68" s="743"/>
      <c r="M68" s="743"/>
      <c r="N68" s="743"/>
      <c r="O68" s="743"/>
      <c r="P68" s="161"/>
    </row>
    <row r="69" spans="1:16" ht="15" customHeight="1">
      <c r="A69" s="116"/>
      <c r="B69" s="159"/>
      <c r="C69" s="160"/>
      <c r="D69" s="376"/>
      <c r="E69" s="160"/>
      <c r="F69" s="376" t="s">
        <v>216</v>
      </c>
      <c r="G69" s="376"/>
      <c r="H69" s="376"/>
      <c r="I69" s="757"/>
      <c r="J69" s="376"/>
      <c r="K69" s="376"/>
      <c r="L69" s="743"/>
      <c r="M69" s="743"/>
      <c r="N69" s="743"/>
      <c r="O69" s="743"/>
      <c r="P69" s="161"/>
    </row>
    <row r="70" spans="1:16" ht="10.5" customHeight="1">
      <c r="A70" s="116"/>
      <c r="B70" s="159"/>
      <c r="C70" s="160"/>
      <c r="D70" s="160"/>
      <c r="E70" s="160"/>
      <c r="F70" s="160"/>
      <c r="G70" s="160"/>
      <c r="H70" s="160"/>
      <c r="I70" s="160"/>
      <c r="J70" s="160"/>
      <c r="K70" s="160"/>
      <c r="L70" s="743"/>
      <c r="M70" s="743"/>
      <c r="N70" s="743"/>
      <c r="O70" s="743"/>
      <c r="P70" s="161"/>
    </row>
    <row r="71" spans="1:20" ht="15" customHeight="1">
      <c r="A71" s="116"/>
      <c r="B71" s="159"/>
      <c r="C71" s="160"/>
      <c r="D71" s="376"/>
      <c r="E71" s="160" t="s">
        <v>217</v>
      </c>
      <c r="F71" s="160" t="s">
        <v>174</v>
      </c>
      <c r="G71" s="160"/>
      <c r="H71" s="160"/>
      <c r="I71" s="160"/>
      <c r="J71" s="160"/>
      <c r="K71" s="160"/>
      <c r="L71" s="703"/>
      <c r="M71" s="742"/>
      <c r="N71" s="704"/>
      <c r="O71" s="703"/>
      <c r="P71" s="125"/>
      <c r="Q71" s="373"/>
      <c r="R71" s="135">
        <v>100</v>
      </c>
      <c r="T71" s="374">
        <f>IF(L71&lt;&gt;"",100,0)</f>
        <v>0</v>
      </c>
    </row>
    <row r="72" spans="1:16" ht="10.5" customHeight="1">
      <c r="A72" s="116"/>
      <c r="B72" s="159"/>
      <c r="C72" s="160"/>
      <c r="D72" s="160"/>
      <c r="E72" s="160"/>
      <c r="F72" s="160"/>
      <c r="G72" s="160"/>
      <c r="H72" s="160"/>
      <c r="I72" s="160"/>
      <c r="J72" s="160"/>
      <c r="K72" s="160"/>
      <c r="L72" s="743"/>
      <c r="M72" s="743"/>
      <c r="N72" s="743"/>
      <c r="O72" s="743"/>
      <c r="P72" s="161"/>
    </row>
    <row r="73" spans="1:20" ht="15" customHeight="1">
      <c r="A73" s="116"/>
      <c r="B73" s="159"/>
      <c r="C73" s="160"/>
      <c r="D73" s="376"/>
      <c r="E73" s="160" t="s">
        <v>218</v>
      </c>
      <c r="F73" s="160" t="s">
        <v>175</v>
      </c>
      <c r="G73" s="160"/>
      <c r="H73" s="160"/>
      <c r="I73" s="160"/>
      <c r="J73" s="160"/>
      <c r="K73" s="160"/>
      <c r="L73" s="703"/>
      <c r="M73" s="742"/>
      <c r="N73" s="704"/>
      <c r="O73" s="703"/>
      <c r="P73" s="125"/>
      <c r="Q73" s="373"/>
      <c r="R73" s="135">
        <v>100</v>
      </c>
      <c r="T73" s="374">
        <f>IF(L73&lt;&gt;"",100,0)</f>
        <v>0</v>
      </c>
    </row>
    <row r="74" spans="1:16" ht="9.75" customHeight="1">
      <c r="A74" s="116"/>
      <c r="B74" s="159"/>
      <c r="C74" s="160"/>
      <c r="D74" s="160"/>
      <c r="E74" s="160"/>
      <c r="F74" s="160"/>
      <c r="G74" s="160"/>
      <c r="H74" s="160"/>
      <c r="I74" s="160"/>
      <c r="J74" s="160"/>
      <c r="K74" s="160"/>
      <c r="L74" s="162"/>
      <c r="M74" s="162"/>
      <c r="N74" s="162"/>
      <c r="O74" s="162"/>
      <c r="P74" s="161"/>
    </row>
    <row r="75" spans="1:20" ht="15.75">
      <c r="A75" s="116"/>
      <c r="B75" s="159"/>
      <c r="C75" s="160"/>
      <c r="D75" s="377"/>
      <c r="E75" s="160"/>
      <c r="F75" s="160"/>
      <c r="G75" s="160"/>
      <c r="H75" s="160"/>
      <c r="I75" s="160"/>
      <c r="J75" s="160"/>
      <c r="K75" s="160"/>
      <c r="L75" s="162" t="s">
        <v>369</v>
      </c>
      <c r="M75" s="162"/>
      <c r="N75" s="162"/>
      <c r="O75" s="387" t="s">
        <v>709</v>
      </c>
      <c r="P75" s="161"/>
      <c r="R75" s="388">
        <f>SUM(R30:R73)</f>
        <v>800</v>
      </c>
      <c r="S75" s="389"/>
      <c r="T75" s="388">
        <f>SUM(T30:T73)</f>
        <v>0</v>
      </c>
    </row>
    <row r="76" spans="1:16" ht="10.5" customHeight="1">
      <c r="A76" s="116"/>
      <c r="B76" s="159"/>
      <c r="C76" s="160"/>
      <c r="D76" s="160"/>
      <c r="E76" s="160"/>
      <c r="F76" s="160"/>
      <c r="G76" s="160"/>
      <c r="H76" s="160"/>
      <c r="I76" s="160"/>
      <c r="J76" s="160"/>
      <c r="K76" s="160"/>
      <c r="L76" s="162"/>
      <c r="M76" s="162"/>
      <c r="N76" s="162"/>
      <c r="O76" s="162"/>
      <c r="P76" s="161"/>
    </row>
    <row r="77" spans="1:16" ht="10.5" customHeight="1">
      <c r="A77" s="116"/>
      <c r="B77" s="150"/>
      <c r="C77" s="151"/>
      <c r="D77" s="151"/>
      <c r="E77" s="151"/>
      <c r="F77" s="151"/>
      <c r="G77" s="390"/>
      <c r="H77" s="153"/>
      <c r="I77" s="153"/>
      <c r="J77" s="153"/>
      <c r="K77" s="153"/>
      <c r="L77" s="154"/>
      <c r="M77" s="154"/>
      <c r="N77" s="155"/>
      <c r="O77" s="155"/>
      <c r="P77" s="391"/>
    </row>
    <row r="78" spans="1:16" ht="15.75">
      <c r="A78" s="116"/>
      <c r="B78" s="126" t="s">
        <v>303</v>
      </c>
      <c r="C78" s="145"/>
      <c r="D78" s="145"/>
      <c r="E78" s="145"/>
      <c r="F78" s="145" t="s">
        <v>527</v>
      </c>
      <c r="G78" s="125"/>
      <c r="H78" s="145"/>
      <c r="I78" s="145"/>
      <c r="J78" s="145"/>
      <c r="K78" s="145"/>
      <c r="L78" s="138"/>
      <c r="M78" s="138"/>
      <c r="N78" s="138"/>
      <c r="O78" s="138"/>
      <c r="P78" s="392"/>
    </row>
    <row r="79" spans="1:16" ht="10.5" customHeight="1">
      <c r="A79" s="116"/>
      <c r="B79" s="126"/>
      <c r="C79" s="145"/>
      <c r="D79" s="145"/>
      <c r="E79" s="145"/>
      <c r="F79" s="145"/>
      <c r="G79" s="125"/>
      <c r="H79" s="145"/>
      <c r="I79" s="145"/>
      <c r="J79" s="145"/>
      <c r="K79" s="145"/>
      <c r="L79" s="138"/>
      <c r="M79" s="138"/>
      <c r="N79" s="138"/>
      <c r="O79" s="138"/>
      <c r="P79" s="392"/>
    </row>
    <row r="80" spans="1:16" ht="15.75">
      <c r="A80" s="116"/>
      <c r="B80" s="126" t="s">
        <v>528</v>
      </c>
      <c r="C80" s="145"/>
      <c r="D80" s="145"/>
      <c r="E80" s="145"/>
      <c r="F80" s="145"/>
      <c r="G80" s="125"/>
      <c r="H80" s="145" t="s">
        <v>710</v>
      </c>
      <c r="I80" s="145"/>
      <c r="J80" s="145"/>
      <c r="K80" s="145"/>
      <c r="L80" s="138"/>
      <c r="M80" s="157"/>
      <c r="N80" s="138"/>
      <c r="O80" s="138"/>
      <c r="P80" s="392"/>
    </row>
    <row r="81" spans="1:16" ht="10.5" customHeight="1">
      <c r="A81" s="116"/>
      <c r="B81" s="126"/>
      <c r="C81" s="145"/>
      <c r="D81" s="145"/>
      <c r="E81" s="145"/>
      <c r="F81" s="145"/>
      <c r="G81" s="125"/>
      <c r="H81" s="145"/>
      <c r="I81" s="145"/>
      <c r="J81" s="145"/>
      <c r="K81" s="145"/>
      <c r="L81" s="138"/>
      <c r="M81" s="157"/>
      <c r="N81" s="138"/>
      <c r="O81" s="138"/>
      <c r="P81" s="392"/>
    </row>
    <row r="82" spans="1:16" ht="15.75">
      <c r="A82" s="116"/>
      <c r="B82" s="158"/>
      <c r="C82" s="145"/>
      <c r="D82" s="145"/>
      <c r="E82" s="145" t="s">
        <v>530</v>
      </c>
      <c r="F82" s="145"/>
      <c r="G82" s="125"/>
      <c r="H82" s="145" t="s">
        <v>531</v>
      </c>
      <c r="I82" s="145" t="s">
        <v>532</v>
      </c>
      <c r="J82" s="145"/>
      <c r="K82" s="145"/>
      <c r="L82" s="138"/>
      <c r="M82" s="157"/>
      <c r="N82" s="138"/>
      <c r="O82" s="138"/>
      <c r="P82" s="392"/>
    </row>
    <row r="83" spans="1:16" ht="10.5" customHeight="1">
      <c r="A83" s="116"/>
      <c r="B83" s="158"/>
      <c r="C83" s="145"/>
      <c r="D83" s="145"/>
      <c r="E83" s="145"/>
      <c r="F83" s="145"/>
      <c r="G83" s="125"/>
      <c r="H83" s="145"/>
      <c r="I83" s="145"/>
      <c r="J83" s="145"/>
      <c r="K83" s="145"/>
      <c r="L83" s="138"/>
      <c r="M83" s="157"/>
      <c r="N83" s="138"/>
      <c r="O83" s="138"/>
      <c r="P83" s="392"/>
    </row>
    <row r="84" spans="1:16" ht="15.75">
      <c r="A84" s="116"/>
      <c r="B84" s="159"/>
      <c r="C84" s="160"/>
      <c r="D84" s="160"/>
      <c r="E84" s="160" t="s">
        <v>533</v>
      </c>
      <c r="F84" s="160"/>
      <c r="G84" s="161"/>
      <c r="H84" s="160" t="s">
        <v>534</v>
      </c>
      <c r="I84" s="160" t="s">
        <v>532</v>
      </c>
      <c r="J84" s="160"/>
      <c r="K84" s="160"/>
      <c r="L84" s="162"/>
      <c r="M84" s="157"/>
      <c r="N84" s="138"/>
      <c r="O84" s="138"/>
      <c r="P84" s="392"/>
    </row>
    <row r="85" spans="1:16" ht="9" customHeight="1">
      <c r="A85" s="116"/>
      <c r="B85" s="163"/>
      <c r="C85" s="164"/>
      <c r="D85" s="164"/>
      <c r="E85" s="164"/>
      <c r="F85" s="164"/>
      <c r="G85" s="165"/>
      <c r="H85" s="164"/>
      <c r="I85" s="164"/>
      <c r="J85" s="164"/>
      <c r="K85" s="164"/>
      <c r="L85" s="166"/>
      <c r="M85" s="393"/>
      <c r="N85" s="138"/>
      <c r="O85" s="138"/>
      <c r="P85" s="392"/>
    </row>
    <row r="86" spans="1:16" ht="15.75">
      <c r="A86" s="116"/>
      <c r="B86" s="163"/>
      <c r="C86" s="164"/>
      <c r="D86" s="164"/>
      <c r="E86" s="160" t="s">
        <v>535</v>
      </c>
      <c r="F86" s="164"/>
      <c r="G86" s="165"/>
      <c r="H86" s="164"/>
      <c r="I86" s="164"/>
      <c r="J86" s="164"/>
      <c r="K86" s="164"/>
      <c r="L86" s="166"/>
      <c r="M86" s="393"/>
      <c r="N86" s="138"/>
      <c r="O86" s="138"/>
      <c r="P86" s="161"/>
    </row>
    <row r="87" spans="1:16" ht="10.5" customHeight="1">
      <c r="A87" s="116"/>
      <c r="B87" s="167"/>
      <c r="C87" s="168"/>
      <c r="D87" s="168"/>
      <c r="E87" s="168"/>
      <c r="F87" s="168"/>
      <c r="G87" s="169"/>
      <c r="H87" s="168"/>
      <c r="I87" s="168"/>
      <c r="J87" s="168"/>
      <c r="K87" s="168"/>
      <c r="L87" s="170"/>
      <c r="M87" s="394"/>
      <c r="N87" s="171"/>
      <c r="O87" s="171"/>
      <c r="P87" s="395"/>
    </row>
    <row r="88" spans="1:16" ht="15.75">
      <c r="A88" s="116"/>
      <c r="B88" s="116"/>
      <c r="C88" s="116"/>
      <c r="D88" s="116"/>
      <c r="E88" s="116"/>
      <c r="F88" s="116"/>
      <c r="G88" s="116"/>
      <c r="H88" s="116"/>
      <c r="I88" s="116"/>
      <c r="J88" s="116"/>
      <c r="K88" s="116"/>
      <c r="L88" s="115"/>
      <c r="M88" s="115"/>
      <c r="N88" s="115"/>
      <c r="O88" s="115"/>
      <c r="P88" s="116"/>
    </row>
  </sheetData>
  <sheetProtection/>
  <mergeCells count="15">
    <mergeCell ref="E56:J57"/>
    <mergeCell ref="F60:H61"/>
    <mergeCell ref="C19:J21"/>
    <mergeCell ref="D27:J28"/>
    <mergeCell ref="E31:J31"/>
    <mergeCell ref="D47:J48"/>
    <mergeCell ref="E50:J51"/>
    <mergeCell ref="E53:J53"/>
    <mergeCell ref="B10:N10"/>
    <mergeCell ref="B1:P1"/>
    <mergeCell ref="B3:P3"/>
    <mergeCell ref="B4:P4"/>
    <mergeCell ref="B5:P5"/>
    <mergeCell ref="B8:P8"/>
    <mergeCell ref="B9:P9"/>
  </mergeCells>
  <conditionalFormatting sqref="D31 D57 D33 D35 D37 D39 D63:E63 D65:E65 D67:E67 D69:E69 D41:K41 G45:K46 D71:E71 D23:K23 E25:K26 D30:K30 D43:K43 D73:E73 G73:K73 G71:K71 G59:K59 D59:E61">
    <cfRule type="expression" priority="51" dxfId="3" stopIfTrue="1">
      <formula>IF(#REF!&lt;&gt;"",CELL("protect"),"")</formula>
    </cfRule>
  </conditionalFormatting>
  <conditionalFormatting sqref="E45:F46">
    <cfRule type="expression" priority="49" dxfId="3" stopIfTrue="1">
      <formula>IF(#REF!&lt;&gt;"",CELL("protect"),"")</formula>
    </cfRule>
  </conditionalFormatting>
  <conditionalFormatting sqref="E56:F56">
    <cfRule type="expression" priority="47" dxfId="3" stopIfTrue="1">
      <formula>IF(#REF!&lt;&gt;"",CELL("protect"),"")</formula>
    </cfRule>
  </conditionalFormatting>
  <conditionalFormatting sqref="H63 J63:K63">
    <cfRule type="expression" priority="45" dxfId="3" stopIfTrue="1">
      <formula>IF(#REF!&lt;&gt;"",CELL("protect"),"")</formula>
    </cfRule>
  </conditionalFormatting>
  <conditionalFormatting sqref="H65 J65:K65">
    <cfRule type="expression" priority="43" dxfId="3" stopIfTrue="1">
      <formula>IF(#REF!&lt;&gt;"",CELL("protect"),"")</formula>
    </cfRule>
  </conditionalFormatting>
  <conditionalFormatting sqref="H67 J67:K67">
    <cfRule type="expression" priority="41" dxfId="3" stopIfTrue="1">
      <formula>IF(#REF!&lt;&gt;"",CELL("protect"),"")</formula>
    </cfRule>
  </conditionalFormatting>
  <conditionalFormatting sqref="H69 J69:K69">
    <cfRule type="expression" priority="39" dxfId="3" stopIfTrue="1">
      <formula>IF(#REF!&lt;&gt;"",CELL("protect"),"")</formula>
    </cfRule>
  </conditionalFormatting>
  <conditionalFormatting sqref="E33:F33">
    <cfRule type="expression" priority="37" dxfId="3" stopIfTrue="1">
      <formula>IF(#REF!&lt;&gt;"",CELL("protect"),"")</formula>
    </cfRule>
  </conditionalFormatting>
  <conditionalFormatting sqref="E35:F35">
    <cfRule type="expression" priority="35" dxfId="3" stopIfTrue="1">
      <formula>IF(#REF!&lt;&gt;"",CELL("protect"),"")</formula>
    </cfRule>
  </conditionalFormatting>
  <conditionalFormatting sqref="E37:F37">
    <cfRule type="expression" priority="33" dxfId="3" stopIfTrue="1">
      <formula>IF(#REF!&lt;&gt;"",CELL("protect"),"")</formula>
    </cfRule>
  </conditionalFormatting>
  <conditionalFormatting sqref="E39:F39">
    <cfRule type="expression" priority="31" dxfId="3" stopIfTrue="1">
      <formula>IF(#REF!&lt;&gt;"",CELL("protect"),"")</formula>
    </cfRule>
  </conditionalFormatting>
  <conditionalFormatting sqref="D50:D51">
    <cfRule type="expression" priority="29" dxfId="3" stopIfTrue="1">
      <formula>IF(#REF!&lt;&gt;"",CELL("protect"),"")</formula>
    </cfRule>
  </conditionalFormatting>
  <conditionalFormatting sqref="D53:D54">
    <cfRule type="expression" priority="27" dxfId="3" stopIfTrue="1">
      <formula>IF(#REF!&lt;&gt;"",CELL("protect"),"")</formula>
    </cfRule>
  </conditionalFormatting>
  <conditionalFormatting sqref="D56">
    <cfRule type="expression" priority="25" dxfId="3" stopIfTrue="1">
      <formula>IF(#REF!&lt;&gt;"",CELL("protect"),"")</formula>
    </cfRule>
  </conditionalFormatting>
  <conditionalFormatting sqref="G63">
    <cfRule type="expression" priority="23" dxfId="3" stopIfTrue="1">
      <formula>IF(#REF!&lt;&gt;"",CELL("protect"),"")</formula>
    </cfRule>
  </conditionalFormatting>
  <conditionalFormatting sqref="G65">
    <cfRule type="expression" priority="21" dxfId="3" stopIfTrue="1">
      <formula>IF(#REF!&lt;&gt;"",CELL("protect"),"")</formula>
    </cfRule>
  </conditionalFormatting>
  <conditionalFormatting sqref="G67">
    <cfRule type="expression" priority="19" dxfId="3" stopIfTrue="1">
      <formula>IF(#REF!&lt;&gt;"",CELL("protect"),"")</formula>
    </cfRule>
  </conditionalFormatting>
  <conditionalFormatting sqref="G69">
    <cfRule type="expression" priority="17" dxfId="3" stopIfTrue="1">
      <formula>IF(#REF!&lt;&gt;"",CELL("protect"),"")</formula>
    </cfRule>
  </conditionalFormatting>
  <conditionalFormatting sqref="E53:F54">
    <cfRule type="expression" priority="15" dxfId="3" stopIfTrue="1">
      <formula>IF(#REF!&lt;&gt;"",CELL("protect"),"")</formula>
    </cfRule>
  </conditionalFormatting>
  <conditionalFormatting sqref="E50:F50">
    <cfRule type="expression" priority="13" dxfId="3" stopIfTrue="1">
      <formula>IF(#REF!&lt;&gt;"",CELL("protect"),"")</formula>
    </cfRule>
  </conditionalFormatting>
  <conditionalFormatting sqref="D31 D23:K23 D41:K41 G45:K46 D57 E25:K26 D30:K30 D33 D35 D37 D39 D43:K43 D63:E63 D65:E65 D67:E67 D69:E69 D73:E73 D60:E61 J63:K63 J65:K65 J67:K67 J69:K69 G73:K73 D71:K71 D59:K59">
    <cfRule type="expression" priority="50" dxfId="3" stopIfTrue="1">
      <formula>IF($Q$115&lt;&gt;"",CELL("PROTECT"),"")</formula>
    </cfRule>
  </conditionalFormatting>
  <conditionalFormatting sqref="E45:F46">
    <cfRule type="expression" priority="48" dxfId="3" stopIfTrue="1">
      <formula>IF($Q$115&lt;&gt;"",CELL("PROTECT"),"")</formula>
    </cfRule>
  </conditionalFormatting>
  <conditionalFormatting sqref="E56:F56">
    <cfRule type="expression" priority="46" dxfId="3" stopIfTrue="1">
      <formula>IF($Q$115&lt;&gt;"",CELL("PROTECT"),"")</formula>
    </cfRule>
  </conditionalFormatting>
  <conditionalFormatting sqref="H63">
    <cfRule type="expression" priority="44" dxfId="3" stopIfTrue="1">
      <formula>IF($Q$115&lt;&gt;"",CELL("PROTECT"),"")</formula>
    </cfRule>
  </conditionalFormatting>
  <conditionalFormatting sqref="H65">
    <cfRule type="expression" priority="42" dxfId="3" stopIfTrue="1">
      <formula>IF($Q$115&lt;&gt;"",CELL("PROTECT"),"")</formula>
    </cfRule>
  </conditionalFormatting>
  <conditionalFormatting sqref="H67">
    <cfRule type="expression" priority="40" dxfId="3" stopIfTrue="1">
      <formula>IF($Q$115&lt;&gt;"",CELL("PROTECT"),"")</formula>
    </cfRule>
  </conditionalFormatting>
  <conditionalFormatting sqref="H69">
    <cfRule type="expression" priority="38" dxfId="3" stopIfTrue="1">
      <formula>IF($Q$115&lt;&gt;"",CELL("PROTECT"),"")</formula>
    </cfRule>
  </conditionalFormatting>
  <conditionalFormatting sqref="E33:F33">
    <cfRule type="expression" priority="36" dxfId="3" stopIfTrue="1">
      <formula>IF($Q$115&lt;&gt;"",CELL("PROTECT"),"")</formula>
    </cfRule>
  </conditionalFormatting>
  <conditionalFormatting sqref="E35:F35">
    <cfRule type="expression" priority="34" dxfId="3" stopIfTrue="1">
      <formula>IF($Q$115&lt;&gt;"",CELL("PROTECT"),"")</formula>
    </cfRule>
  </conditionalFormatting>
  <conditionalFormatting sqref="E37:F37">
    <cfRule type="expression" priority="32" dxfId="3" stopIfTrue="1">
      <formula>IF($Q$115&lt;&gt;"",CELL("PROTECT"),"")</formula>
    </cfRule>
  </conditionalFormatting>
  <conditionalFormatting sqref="E39:F39">
    <cfRule type="expression" priority="30" dxfId="3" stopIfTrue="1">
      <formula>IF($Q$115&lt;&gt;"",CELL("PROTECT"),"")</formula>
    </cfRule>
  </conditionalFormatting>
  <conditionalFormatting sqref="D50:D51">
    <cfRule type="expression" priority="28" dxfId="3" stopIfTrue="1">
      <formula>IF($Q$115&lt;&gt;"",CELL("PROTECT"),"")</formula>
    </cfRule>
  </conditionalFormatting>
  <conditionalFormatting sqref="D53:D54">
    <cfRule type="expression" priority="26" dxfId="3" stopIfTrue="1">
      <formula>IF($Q$115&lt;&gt;"",CELL("PROTECT"),"")</formula>
    </cfRule>
  </conditionalFormatting>
  <conditionalFormatting sqref="D56">
    <cfRule type="expression" priority="24" dxfId="3" stopIfTrue="1">
      <formula>IF($Q$115&lt;&gt;"",CELL("PROTECT"),"")</formula>
    </cfRule>
  </conditionalFormatting>
  <conditionalFormatting sqref="G63">
    <cfRule type="expression" priority="22" dxfId="3" stopIfTrue="1">
      <formula>IF($Q$115&lt;&gt;"",CELL("PROTECT"),"")</formula>
    </cfRule>
  </conditionalFormatting>
  <conditionalFormatting sqref="G65">
    <cfRule type="expression" priority="20" dxfId="3" stopIfTrue="1">
      <formula>IF($Q$115&lt;&gt;"",CELL("PROTECT"),"")</formula>
    </cfRule>
  </conditionalFormatting>
  <conditionalFormatting sqref="G67">
    <cfRule type="expression" priority="18" dxfId="3" stopIfTrue="1">
      <formula>IF($Q$115&lt;&gt;"",CELL("PROTECT"),"")</formula>
    </cfRule>
  </conditionalFormatting>
  <conditionalFormatting sqref="G69">
    <cfRule type="expression" priority="16" dxfId="3" stopIfTrue="1">
      <formula>IF($Q$115&lt;&gt;"",CELL("PROTECT"),"")</formula>
    </cfRule>
  </conditionalFormatting>
  <conditionalFormatting sqref="E53:F54">
    <cfRule type="expression" priority="14" dxfId="3" stopIfTrue="1">
      <formula>IF($Q$115&lt;&gt;"",CELL("PROTECT"),"")</formula>
    </cfRule>
  </conditionalFormatting>
  <conditionalFormatting sqref="E50:F50">
    <cfRule type="expression" priority="12" dxfId="3" stopIfTrue="1">
      <formula>IF($Q$115&lt;&gt;"",CELL("PROTECT"),"")</formula>
    </cfRule>
  </conditionalFormatting>
  <conditionalFormatting sqref="F73 F71 F59">
    <cfRule type="expression" priority="11" dxfId="3" stopIfTrue="1">
      <formula>IF(#REF!&lt;&gt;"",CELL("protect"),"")</formula>
    </cfRule>
  </conditionalFormatting>
  <conditionalFormatting sqref="F63">
    <cfRule type="expression" priority="9" dxfId="3" stopIfTrue="1">
      <formula>IF(#REF!&lt;&gt;"",CELL("protect"),"")</formula>
    </cfRule>
  </conditionalFormatting>
  <conditionalFormatting sqref="F65">
    <cfRule type="expression" priority="7" dxfId="3" stopIfTrue="1">
      <formula>IF(#REF!&lt;&gt;"",CELL("protect"),"")</formula>
    </cfRule>
  </conditionalFormatting>
  <conditionalFormatting sqref="F67">
    <cfRule type="expression" priority="5" dxfId="3" stopIfTrue="1">
      <formula>IF(#REF!&lt;&gt;"",CELL("protect"),"")</formula>
    </cfRule>
  </conditionalFormatting>
  <conditionalFormatting sqref="F69">
    <cfRule type="expression" priority="3" dxfId="3" stopIfTrue="1">
      <formula>IF(#REF!&lt;&gt;"",CELL("protect"),"")</formula>
    </cfRule>
  </conditionalFormatting>
  <conditionalFormatting sqref="F73">
    <cfRule type="expression" priority="10" dxfId="3" stopIfTrue="1">
      <formula>IF($Q$115&lt;&gt;"",CELL("PROTECT"),"")</formula>
    </cfRule>
  </conditionalFormatting>
  <conditionalFormatting sqref="F63">
    <cfRule type="expression" priority="8" dxfId="3" stopIfTrue="1">
      <formula>IF($Q$115&lt;&gt;"",CELL("PROTECT"),"")</formula>
    </cfRule>
  </conditionalFormatting>
  <conditionalFormatting sqref="F65">
    <cfRule type="expression" priority="6" dxfId="3" stopIfTrue="1">
      <formula>IF($Q$115&lt;&gt;"",CELL("PROTECT"),"")</formula>
    </cfRule>
  </conditionalFormatting>
  <conditionalFormatting sqref="F67">
    <cfRule type="expression" priority="4" dxfId="3" stopIfTrue="1">
      <formula>IF($Q$115&lt;&gt;"",CELL("PROTECT"),"")</formula>
    </cfRule>
  </conditionalFormatting>
  <conditionalFormatting sqref="F69">
    <cfRule type="expression" priority="2" dxfId="3" stopIfTrue="1">
      <formula>IF($Q$115&lt;&gt;"",CELL("PROTECT"),"")</formula>
    </cfRule>
  </conditionalFormatting>
  <conditionalFormatting sqref="C23:O75">
    <cfRule type="expression" priority="1" dxfId="3" stopIfTrue="1">
      <formula>IF($L$19&lt;&gt;"",CELL("PROTECT"),"")</formula>
    </cfRule>
  </conditionalFormatting>
  <printOptions/>
  <pageMargins left="0.433070866141732" right="0.433070866141732" top="0.47244094488189" bottom="0.47244094488189" header="0.31496062992126" footer="0.31496062992126"/>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Netronic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dc:creator>
  <cp:keywords/>
  <dc:description/>
  <cp:lastModifiedBy>MY PC</cp:lastModifiedBy>
  <cp:lastPrinted>2019-07-03T08:13:34Z</cp:lastPrinted>
  <dcterms:created xsi:type="dcterms:W3CDTF">2003-04-19T10:49:41Z</dcterms:created>
  <dcterms:modified xsi:type="dcterms:W3CDTF">2021-09-23T07:15:57Z</dcterms:modified>
  <cp:category/>
  <cp:version/>
  <cp:contentType/>
  <cp:contentStatus/>
</cp:coreProperties>
</file>